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U:\WNG\NAN\31_Einspeisung\KWK\Daten_Homepage\"/>
    </mc:Choice>
  </mc:AlternateContent>
  <xr:revisionPtr revIDLastSave="0" documentId="13_ncr:1_{DC32082C-0C2C-402B-81A3-05576F64640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Rechnungsformular IBN&lt;2016" sheetId="1" r:id="rId1"/>
  </sheets>
  <definedNames>
    <definedName name="_xlnm.Print_Area" localSheetId="0">'Rechnungsformular IBN&lt;2016'!$A$1:$J$61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1" i="1"/>
  <c r="I23" i="1"/>
  <c r="I32" i="1" s="1"/>
  <c r="R28" i="1" l="1"/>
  <c r="N18" i="1" l="1"/>
  <c r="I25" i="1" s="1"/>
  <c r="I44" i="1" l="1"/>
  <c r="N17" i="1" l="1"/>
  <c r="N16" i="1" l="1"/>
  <c r="R18" i="1" l="1"/>
  <c r="H46" i="1" s="1"/>
  <c r="H34" i="1" l="1"/>
  <c r="N14" i="1" l="1"/>
  <c r="N13" i="1"/>
  <c r="I49" i="1" l="1"/>
  <c r="I39" i="1"/>
  <c r="I41" i="1" s="1"/>
  <c r="I43" i="1" l="1"/>
  <c r="I33" i="1" l="1"/>
  <c r="I34" i="1" s="1"/>
  <c r="I45" i="1" l="1"/>
  <c r="I35" i="1"/>
  <c r="I46" i="1" l="1"/>
  <c r="I47" i="1" s="1"/>
  <c r="I51" i="1" s="1"/>
</calcChain>
</file>

<file path=xl/sharedStrings.xml><?xml version="1.0" encoding="utf-8"?>
<sst xmlns="http://schemas.openxmlformats.org/spreadsheetml/2006/main" count="142" uniqueCount="108">
  <si>
    <t>Von:</t>
  </si>
  <si>
    <t>Rechnungsdatum:</t>
  </si>
  <si>
    <t>Rechnungsnummer:</t>
  </si>
  <si>
    <t>An:</t>
  </si>
  <si>
    <t xml:space="preserve">WEMAG Netz GmbH </t>
  </si>
  <si>
    <t>Obotritenring 40</t>
  </si>
  <si>
    <t>Ihre Steuernummer oder Ust-IdNr.:</t>
  </si>
  <si>
    <t>19053 Schwerin</t>
  </si>
  <si>
    <t>Kleinunternehmerregelung gemäß § 19 UStG?</t>
  </si>
  <si>
    <t>Steuernummer der WEMAG Netz GmbH:</t>
  </si>
  <si>
    <t>079/133/31693</t>
  </si>
  <si>
    <t>Inbetriebnahme nach dem 01.08.2014?</t>
  </si>
  <si>
    <t>Inst. elekt. Leistung in kW:</t>
  </si>
  <si>
    <t>Abrechnungszeitraum:</t>
  </si>
  <si>
    <t>OKT-DEZ</t>
  </si>
  <si>
    <t>Abrechnung der KWK-Anlage in:</t>
  </si>
  <si>
    <t>A</t>
  </si>
  <si>
    <t>JAN-MRZ</t>
  </si>
  <si>
    <t>B</t>
  </si>
  <si>
    <r>
      <t xml:space="preserve">Vergütungssatz vermiedene Stromkosten für die eingespeiste Energiemenge in €/kWh </t>
    </r>
    <r>
      <rPr>
        <i/>
        <sz val="8"/>
        <rFont val="Arial"/>
        <family val="2"/>
      </rPr>
      <t>(entfällt bei Direktvermarktung)</t>
    </r>
  </si>
  <si>
    <t>APR-JUN</t>
  </si>
  <si>
    <t>C</t>
  </si>
  <si>
    <r>
      <t>KWK-Zuschlagssatz  für die eingespeiste Energiemenge in €/kWh</t>
    </r>
    <r>
      <rPr>
        <i/>
        <sz val="9"/>
        <rFont val="Arial"/>
        <family val="2"/>
      </rPr>
      <t xml:space="preserve"> </t>
    </r>
    <r>
      <rPr>
        <i/>
        <sz val="8"/>
        <rFont val="Arial"/>
        <family val="2"/>
      </rPr>
      <t>(siehe Ermittlung Zuschlagshöhe)</t>
    </r>
  </si>
  <si>
    <t>JUL-SEP</t>
  </si>
  <si>
    <t>D</t>
  </si>
  <si>
    <t>E1</t>
  </si>
  <si>
    <t>Neuer Zählerstand (Generatormessung)</t>
  </si>
  <si>
    <t>E2</t>
  </si>
  <si>
    <t>Zählerstand letzte Abrechnung (Generatormessung)</t>
  </si>
  <si>
    <t>F</t>
  </si>
  <si>
    <t xml:space="preserve">Differenz </t>
  </si>
  <si>
    <t>(E2 - E1)</t>
  </si>
  <si>
    <t>G</t>
  </si>
  <si>
    <t>Zählerkonstante</t>
  </si>
  <si>
    <t>H</t>
  </si>
  <si>
    <t xml:space="preserve">Erzeugte Gesamtmenge in kWh </t>
  </si>
  <si>
    <t>(F * G)</t>
  </si>
  <si>
    <t>I</t>
  </si>
  <si>
    <t>Entgelt für gesamterzeugte Energiemenge</t>
  </si>
  <si>
    <t>(A + B + C)</t>
  </si>
  <si>
    <t>J</t>
  </si>
  <si>
    <t xml:space="preserve">Betrag in € </t>
  </si>
  <si>
    <t>(H * I)</t>
  </si>
  <si>
    <t>K</t>
  </si>
  <si>
    <t>Umsatzsteuer in €</t>
  </si>
  <si>
    <t>(19% von J)</t>
  </si>
  <si>
    <t>L</t>
  </si>
  <si>
    <t>Zwischenbetrag (1) in €</t>
  </si>
  <si>
    <t>(J + K)</t>
  </si>
  <si>
    <t xml:space="preserve"> </t>
  </si>
  <si>
    <t>M</t>
  </si>
  <si>
    <t>Neuer Zählerstand (Übergabezähler)</t>
  </si>
  <si>
    <t>N</t>
  </si>
  <si>
    <t>Zählerstand letzte Abrechnung (Übergabezähler)</t>
  </si>
  <si>
    <t>O</t>
  </si>
  <si>
    <t>(M - N)</t>
  </si>
  <si>
    <t>P</t>
  </si>
  <si>
    <t>Q</t>
  </si>
  <si>
    <t>Eingespeiste Energiemenge in kWh</t>
  </si>
  <si>
    <t>(O * P)</t>
  </si>
  <si>
    <t>R</t>
  </si>
  <si>
    <t>Rückgelieferte (selbstverbrauchte) Energiemenge</t>
  </si>
  <si>
    <t>(H - Q)</t>
  </si>
  <si>
    <t>S</t>
  </si>
  <si>
    <t>Entgelt für rückgelieferte Energiemenge</t>
  </si>
  <si>
    <t>(A + B)</t>
  </si>
  <si>
    <t>T</t>
  </si>
  <si>
    <t>Betrag in €</t>
  </si>
  <si>
    <t>(S * T)</t>
  </si>
  <si>
    <t>U</t>
  </si>
  <si>
    <t>Vorsteuer in €</t>
  </si>
  <si>
    <t>V</t>
  </si>
  <si>
    <t>Zwischenbetrag (2) in €</t>
  </si>
  <si>
    <t>(U + V)</t>
  </si>
  <si>
    <t>W</t>
  </si>
  <si>
    <t xml:space="preserve">EEG-Umlage </t>
  </si>
  <si>
    <t>Liegt eine Drittbelieferung vor?</t>
  </si>
  <si>
    <t>(R * D)</t>
  </si>
  <si>
    <t>X</t>
  </si>
  <si>
    <t>Rechnungsbetrag in €</t>
  </si>
  <si>
    <t>Bitte überweisen Sie den Rechnungsbetrag innerhalb von 14 Tagen auf folgendes Konto:</t>
  </si>
  <si>
    <t>IBAN:</t>
  </si>
  <si>
    <t>BIC:</t>
  </si>
  <si>
    <t>Zählernummer (Generator):</t>
  </si>
  <si>
    <t>Bank:</t>
  </si>
  <si>
    <t>Zählernummer (Übergabe):</t>
  </si>
  <si>
    <t>Telefonnummer/ E-Mail für Rückfragen:</t>
  </si>
  <si>
    <t>Für die Richtigkeit zeichnet:</t>
  </si>
  <si>
    <t>Datum, Unterschrift</t>
  </si>
  <si>
    <t>EEG-Umlage</t>
  </si>
  <si>
    <t xml:space="preserve">anteil. </t>
  </si>
  <si>
    <t>(L - V - W)</t>
  </si>
  <si>
    <t>JUL-SEP 2020</t>
  </si>
  <si>
    <t>OKT-DEZ 2020</t>
  </si>
  <si>
    <t>(16% von J)</t>
  </si>
  <si>
    <t>Verknüpfung</t>
  </si>
  <si>
    <t>Variante 1</t>
  </si>
  <si>
    <t>Variante 2</t>
  </si>
  <si>
    <t>(19% von U)</t>
  </si>
  <si>
    <t>(16% von U)</t>
  </si>
  <si>
    <t>Zeile 46</t>
  </si>
  <si>
    <t>Zeile 34</t>
  </si>
  <si>
    <t>EEX: www.eex.com/de/marktdaten/strom/kwk-index</t>
  </si>
  <si>
    <t>(wurde vom Netzbetreiber vergeben)</t>
  </si>
  <si>
    <r>
      <t xml:space="preserve">Aktennummer </t>
    </r>
    <r>
      <rPr>
        <i/>
        <sz val="10"/>
        <rFont val="Arial"/>
        <family val="2"/>
      </rPr>
      <t>(bitte angeben)</t>
    </r>
    <r>
      <rPr>
        <sz val="11"/>
        <rFont val="Arial"/>
        <family val="2"/>
      </rPr>
      <t>:</t>
    </r>
  </si>
  <si>
    <r>
      <t xml:space="preserve">Vergütungssatz vermiedenes Netzentgelt für die eingespeiste Energiemenge in €/kWh </t>
    </r>
    <r>
      <rPr>
        <i/>
        <sz val="8"/>
        <rFont val="Arial"/>
        <family val="2"/>
      </rPr>
      <t>(Messung NS = 0,0152 | MS = 0,0052)</t>
    </r>
  </si>
  <si>
    <t>https://www.netztransparenz.de/EEG/EEG-Umlagen-Uebersicht</t>
  </si>
  <si>
    <t>anteilige EEG-Umlage auf die selbstverbrauchte Energiemenge in €/kWh (ab 01.07.2022 0€/kWh)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</si>
</sst>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"/>
    <numFmt numFmtId="165" formatCode="0.00000"/>
    <numFmt numFmtId="166" formatCode="#,##0.00000"/>
    <numFmt numFmtId="167" formatCode="#,##0.000000"/>
    <numFmt numFmtId="168" formatCode="#,##0.000"/>
    <numFmt numFmtId="169" formatCode="0.0000"/>
    <numFmt numFmtId="170" formatCode="0.000"/>
  </numFmts>
  <fonts count="26" x14ac:knownFonts="1">
    <font>
      <sz val="10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i/>
      <sz val="13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36"/>
      <name val="Freestyle Script"/>
      <family val="4"/>
    </font>
    <font>
      <sz val="9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color theme="2" tint="-0.89999084444715716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13"/>
      <color theme="0"/>
      <name val="Arial"/>
      <family val="2"/>
    </font>
    <font>
      <u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F0D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9" fillId="0" borderId="0" applyNumberFormat="0" applyFill="0" applyBorder="0" applyAlignment="0" applyProtection="0"/>
    <xf numFmtId="0" fontId="14" fillId="0" borderId="0"/>
  </cellStyleXfs>
  <cellXfs count="115">
    <xf numFmtId="0" fontId="0" fillId="0" borderId="0" xfId="0"/>
    <xf numFmtId="0" fontId="1" fillId="0" borderId="0" xfId="0" applyFont="1" applyProtection="1"/>
    <xf numFmtId="0" fontId="1" fillId="0" borderId="0" xfId="0" applyFont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1" fillId="0" borderId="0" xfId="0" applyFont="1" applyBorder="1" applyProtection="1"/>
    <xf numFmtId="0" fontId="9" fillId="0" borderId="0" xfId="0" applyFont="1" applyBorder="1" applyAlignment="1" applyProtection="1">
      <alignment horizontal="right"/>
    </xf>
    <xf numFmtId="0" fontId="1" fillId="0" borderId="0" xfId="0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Border="1" applyProtection="1"/>
    <xf numFmtId="4" fontId="5" fillId="0" borderId="0" xfId="0" applyNumberFormat="1" applyFont="1" applyBorder="1" applyProtection="1"/>
    <xf numFmtId="0" fontId="1" fillId="0" borderId="10" xfId="0" applyFont="1" applyBorder="1" applyProtection="1"/>
    <xf numFmtId="0" fontId="5" fillId="0" borderId="0" xfId="0" applyFont="1" applyBorder="1" applyProtection="1"/>
    <xf numFmtId="0" fontId="12" fillId="0" borderId="0" xfId="0" applyFont="1" applyBorder="1" applyAlignment="1" applyProtection="1">
      <alignment horizontal="center"/>
    </xf>
    <xf numFmtId="0" fontId="1" fillId="0" borderId="0" xfId="0" applyFont="1" applyBorder="1"/>
    <xf numFmtId="0" fontId="15" fillId="0" borderId="0" xfId="0" applyFont="1"/>
    <xf numFmtId="0" fontId="15" fillId="0" borderId="0" xfId="0" applyFont="1" applyBorder="1"/>
    <xf numFmtId="0" fontId="16" fillId="0" borderId="0" xfId="0" applyFont="1"/>
    <xf numFmtId="0" fontId="16" fillId="0" borderId="0" xfId="0" applyFont="1" applyBorder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4" fontId="6" fillId="0" borderId="1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164" fontId="1" fillId="0" borderId="6" xfId="0" applyNumberFormat="1" applyFont="1" applyBorder="1" applyAlignment="1" applyProtection="1">
      <alignment vertical="center"/>
    </xf>
    <xf numFmtId="0" fontId="9" fillId="0" borderId="6" xfId="0" applyFont="1" applyBorder="1" applyAlignment="1" applyProtection="1">
      <alignment horizontal="right" vertical="center"/>
    </xf>
    <xf numFmtId="166" fontId="5" fillId="0" borderId="12" xfId="0" applyNumberFormat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167" fontId="5" fillId="0" borderId="22" xfId="0" applyNumberFormat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168" fontId="5" fillId="0" borderId="16" xfId="0" applyNumberFormat="1" applyFont="1" applyBorder="1" applyAlignment="1" applyProtection="1">
      <alignment vertical="center"/>
    </xf>
    <xf numFmtId="168" fontId="5" fillId="0" borderId="12" xfId="0" applyNumberFormat="1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horizontal="right" vertical="center"/>
    </xf>
    <xf numFmtId="166" fontId="5" fillId="0" borderId="15" xfId="0" applyNumberFormat="1" applyFont="1" applyBorder="1" applyAlignment="1" applyProtection="1">
      <alignment vertical="center"/>
    </xf>
    <xf numFmtId="164" fontId="1" fillId="0" borderId="3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right" vertical="center"/>
    </xf>
    <xf numFmtId="4" fontId="5" fillId="0" borderId="12" xfId="0" applyNumberFormat="1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horizontal="right" vertical="center"/>
    </xf>
    <xf numFmtId="4" fontId="5" fillId="0" borderId="20" xfId="0" applyNumberFormat="1" applyFont="1" applyBorder="1" applyAlignment="1" applyProtection="1">
      <alignment vertical="center"/>
    </xf>
    <xf numFmtId="168" fontId="5" fillId="0" borderId="15" xfId="0" applyNumberFormat="1" applyFont="1" applyBorder="1" applyAlignment="1" applyProtection="1">
      <alignment vertical="center"/>
    </xf>
    <xf numFmtId="0" fontId="9" fillId="0" borderId="3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vertical="center"/>
    </xf>
    <xf numFmtId="0" fontId="9" fillId="0" borderId="7" xfId="0" applyFont="1" applyBorder="1" applyAlignment="1" applyProtection="1">
      <alignment horizontal="right" vertical="center"/>
    </xf>
    <xf numFmtId="166" fontId="5" fillId="0" borderId="16" xfId="0" applyNumberFormat="1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right" vertical="center"/>
    </xf>
    <xf numFmtId="4" fontId="5" fillId="0" borderId="22" xfId="0" applyNumberFormat="1" applyFont="1" applyFill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vertical="center"/>
    </xf>
    <xf numFmtId="4" fontId="5" fillId="0" borderId="22" xfId="0" applyNumberFormat="1" applyFont="1" applyBorder="1" applyAlignment="1" applyProtection="1">
      <alignment vertical="center"/>
    </xf>
    <xf numFmtId="14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2" fontId="7" fillId="2" borderId="1" xfId="0" applyNumberFormat="1" applyFont="1" applyFill="1" applyBorder="1" applyAlignment="1" applyProtection="1">
      <alignment horizontal="right" vertical="center"/>
      <protection locked="0"/>
    </xf>
    <xf numFmtId="0" fontId="17" fillId="2" borderId="1" xfId="0" applyNumberFormat="1" applyFont="1" applyFill="1" applyBorder="1" applyAlignment="1" applyProtection="1">
      <alignment horizontal="right" vertical="center"/>
      <protection locked="0"/>
    </xf>
    <xf numFmtId="0" fontId="17" fillId="2" borderId="1" xfId="0" applyNumberFormat="1" applyFont="1" applyFill="1" applyBorder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 applyProtection="1">
      <alignment horizontal="right" vertical="center"/>
      <protection locked="0"/>
    </xf>
    <xf numFmtId="4" fontId="7" fillId="2" borderId="12" xfId="0" applyNumberFormat="1" applyFont="1" applyFill="1" applyBorder="1" applyAlignment="1" applyProtection="1">
      <alignment horizontal="right" vertical="center"/>
      <protection locked="0"/>
    </xf>
    <xf numFmtId="1" fontId="7" fillId="2" borderId="12" xfId="0" applyNumberFormat="1" applyFont="1" applyFill="1" applyBorder="1" applyAlignment="1" applyProtection="1">
      <alignment horizontal="right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169" fontId="7" fillId="2" borderId="4" xfId="0" applyNumberFormat="1" applyFont="1" applyFill="1" applyBorder="1" applyAlignment="1" applyProtection="1">
      <alignment horizontal="right" vertical="center"/>
      <protection locked="0"/>
    </xf>
    <xf numFmtId="0" fontId="7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/>
    <xf numFmtId="49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left"/>
    </xf>
    <xf numFmtId="165" fontId="23" fillId="0" borderId="0" xfId="0" applyNumberFormat="1" applyFont="1" applyFill="1" applyBorder="1" applyAlignment="1" applyProtection="1">
      <alignment horizontal="center"/>
    </xf>
    <xf numFmtId="0" fontId="15" fillId="0" borderId="0" xfId="0" applyFont="1" applyFill="1" applyProtection="1"/>
    <xf numFmtId="0" fontId="15" fillId="0" borderId="0" xfId="0" applyFont="1" applyFill="1"/>
    <xf numFmtId="0" fontId="21" fillId="0" borderId="0" xfId="2" applyFont="1" applyFill="1" applyProtection="1"/>
    <xf numFmtId="170" fontId="15" fillId="0" borderId="0" xfId="0" applyNumberFormat="1" applyFont="1" applyFill="1" applyProtection="1"/>
    <xf numFmtId="0" fontId="22" fillId="0" borderId="0" xfId="0" applyFont="1" applyFill="1" applyAlignment="1" applyProtection="1">
      <alignment horizontal="left"/>
    </xf>
    <xf numFmtId="0" fontId="22" fillId="0" borderId="0" xfId="0" applyFont="1" applyFill="1" applyAlignment="1" applyProtection="1">
      <alignment horizontal="right"/>
    </xf>
    <xf numFmtId="0" fontId="15" fillId="0" borderId="0" xfId="0" applyFont="1" applyFill="1" applyBorder="1" applyProtection="1"/>
    <xf numFmtId="0" fontId="15" fillId="0" borderId="0" xfId="0" applyFont="1" applyFill="1" applyBorder="1"/>
    <xf numFmtId="0" fontId="24" fillId="0" borderId="0" xfId="0" applyFont="1"/>
    <xf numFmtId="0" fontId="24" fillId="0" borderId="0" xfId="0" applyFont="1" applyBorder="1"/>
    <xf numFmtId="165" fontId="23" fillId="0" borderId="0" xfId="0" applyNumberFormat="1" applyFont="1" applyAlignment="1">
      <alignment horizontal="center"/>
    </xf>
    <xf numFmtId="0" fontId="13" fillId="0" borderId="25" xfId="0" applyFont="1" applyBorder="1" applyAlignment="1" applyProtection="1">
      <alignment horizontal="center" vertical="top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horizontal="right" vertical="center"/>
    </xf>
    <xf numFmtId="0" fontId="1" fillId="0" borderId="10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15" fillId="0" borderId="0" xfId="0" applyFont="1" applyProtection="1"/>
    <xf numFmtId="0" fontId="15" fillId="0" borderId="0" xfId="0" applyFont="1" applyBorder="1" applyProtection="1"/>
    <xf numFmtId="166" fontId="23" fillId="0" borderId="0" xfId="0" applyNumberFormat="1" applyFont="1" applyAlignment="1">
      <alignment horizontal="center"/>
    </xf>
    <xf numFmtId="169" fontId="25" fillId="2" borderId="24" xfId="0" applyNumberFormat="1" applyFont="1" applyFill="1" applyBorder="1" applyAlignment="1" applyProtection="1">
      <alignment horizontal="right" vertical="center"/>
      <protection locked="0"/>
    </xf>
  </cellXfs>
  <cellStyles count="4">
    <cellStyle name="Link" xfId="2" builtinId="8"/>
    <cellStyle name="Normal 2" xfId="3" xr:uid="{48D63106-31D1-4D10-89CC-2B1A2FEADDD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tztransparenz.de/EEG/EEG-Umlagen-Uebersic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1"/>
  <sheetViews>
    <sheetView tabSelected="1" topLeftCell="D24" zoomScale="70" zoomScaleNormal="70" workbookViewId="0">
      <selection activeCell="I37" sqref="I37"/>
    </sheetView>
  </sheetViews>
  <sheetFormatPr baseColWidth="10" defaultColWidth="11.46484375" defaultRowHeight="13.5" x14ac:dyDescent="0.35"/>
  <cols>
    <col min="1" max="1" width="5" style="7" customWidth="1"/>
    <col min="2" max="2" width="6.33203125" style="7" customWidth="1"/>
    <col min="3" max="3" width="16.46484375" style="7" customWidth="1"/>
    <col min="4" max="4" width="13.6640625" style="7" customWidth="1"/>
    <col min="5" max="5" width="13.86328125" style="7" customWidth="1"/>
    <col min="6" max="6" width="20.1328125" style="7" customWidth="1"/>
    <col min="7" max="7" width="15.86328125" style="7" customWidth="1"/>
    <col min="8" max="8" width="30" style="7" customWidth="1"/>
    <col min="9" max="9" width="30.46484375" style="7" customWidth="1"/>
    <col min="10" max="10" width="4.46484375" style="111" customWidth="1"/>
    <col min="11" max="17" width="11.46484375" style="88"/>
    <col min="18" max="18" width="15.86328125" style="88" customWidth="1"/>
    <col min="19" max="24" width="11.46484375" style="89"/>
    <col min="25" max="31" width="11.46484375" style="15"/>
    <col min="32" max="35" width="11.46484375" style="96"/>
    <col min="36" max="36" width="11.46484375" style="15"/>
    <col min="37" max="39" width="11.46484375" style="17"/>
    <col min="40" max="16384" width="11.46484375" style="7"/>
  </cols>
  <sheetData>
    <row r="1" spans="1:15" ht="19.5" customHeight="1" x14ac:dyDescent="0.35">
      <c r="A1" s="1" t="s">
        <v>0</v>
      </c>
      <c r="B1" s="83"/>
      <c r="C1" s="83"/>
      <c r="D1" s="83"/>
      <c r="E1" s="83"/>
      <c r="F1" s="82"/>
      <c r="G1" s="19"/>
      <c r="H1" s="20" t="s">
        <v>104</v>
      </c>
      <c r="I1" s="81"/>
    </row>
    <row r="2" spans="1:15" ht="19.5" customHeight="1" x14ac:dyDescent="0.35">
      <c r="A2" s="1"/>
      <c r="B2" s="83"/>
      <c r="C2" s="83"/>
      <c r="D2" s="83"/>
      <c r="E2" s="83"/>
      <c r="F2" s="82"/>
      <c r="G2" s="19"/>
      <c r="H2" s="21" t="s">
        <v>103</v>
      </c>
      <c r="I2" s="19"/>
    </row>
    <row r="3" spans="1:15" ht="19.5" customHeight="1" x14ac:dyDescent="0.35">
      <c r="A3" s="1"/>
      <c r="B3" s="83"/>
      <c r="C3" s="83"/>
      <c r="D3" s="83"/>
      <c r="E3" s="83"/>
      <c r="F3" s="82"/>
      <c r="G3" s="19"/>
      <c r="H3" s="19"/>
      <c r="I3" s="19"/>
    </row>
    <row r="4" spans="1:15" ht="19.5" customHeight="1" x14ac:dyDescent="0.35">
      <c r="A4" s="1"/>
      <c r="B4" s="83"/>
      <c r="C4" s="83"/>
      <c r="D4" s="83"/>
      <c r="E4" s="83"/>
      <c r="F4" s="82"/>
      <c r="G4" s="19"/>
      <c r="H4" s="19"/>
      <c r="I4" s="19"/>
    </row>
    <row r="5" spans="1:15" x14ac:dyDescent="0.35">
      <c r="A5" s="1"/>
      <c r="B5" s="19"/>
      <c r="C5" s="19"/>
      <c r="D5" s="19"/>
      <c r="E5" s="19"/>
      <c r="F5" s="19"/>
      <c r="G5" s="19"/>
      <c r="H5" s="19"/>
      <c r="I5" s="19"/>
    </row>
    <row r="6" spans="1:15" ht="17.649999999999999" x14ac:dyDescent="0.5">
      <c r="A6" s="1"/>
      <c r="B6" s="19"/>
      <c r="C6" s="19"/>
      <c r="D6" s="19"/>
      <c r="E6" s="19"/>
      <c r="F6" s="19"/>
      <c r="G6" s="19"/>
      <c r="H6" s="22" t="s">
        <v>1</v>
      </c>
      <c r="I6" s="71"/>
      <c r="J6" s="84"/>
      <c r="K6" s="84"/>
    </row>
    <row r="7" spans="1:15" ht="15" x14ac:dyDescent="0.35">
      <c r="A7" s="1"/>
      <c r="B7" s="19"/>
      <c r="C7" s="19"/>
      <c r="D7" s="19"/>
      <c r="E7" s="19"/>
      <c r="F7" s="19"/>
      <c r="G7" s="19"/>
      <c r="H7" s="19"/>
      <c r="I7" s="23"/>
    </row>
    <row r="8" spans="1:15" ht="17.649999999999999" x14ac:dyDescent="0.35">
      <c r="A8" s="1"/>
      <c r="B8" s="19"/>
      <c r="C8" s="19"/>
      <c r="D8" s="19"/>
      <c r="E8" s="19"/>
      <c r="F8" s="19"/>
      <c r="G8" s="19"/>
      <c r="H8" s="20" t="s">
        <v>2</v>
      </c>
      <c r="I8" s="72"/>
    </row>
    <row r="9" spans="1:15" ht="17.649999999999999" x14ac:dyDescent="0.35">
      <c r="A9" s="1" t="s">
        <v>3</v>
      </c>
      <c r="B9" s="24" t="s">
        <v>4</v>
      </c>
      <c r="C9" s="19"/>
      <c r="D9" s="19"/>
      <c r="E9" s="19"/>
      <c r="F9" s="19"/>
      <c r="G9" s="19"/>
      <c r="H9" s="19"/>
      <c r="I9" s="23"/>
    </row>
    <row r="10" spans="1:15" ht="17.649999999999999" x14ac:dyDescent="0.35">
      <c r="A10" s="1"/>
      <c r="B10" s="24" t="s">
        <v>5</v>
      </c>
      <c r="C10" s="19"/>
      <c r="D10" s="19"/>
      <c r="E10" s="19"/>
      <c r="F10" s="19"/>
      <c r="G10" s="19"/>
      <c r="H10" s="20" t="s">
        <v>6</v>
      </c>
      <c r="I10" s="71"/>
      <c r="M10" s="88" t="s">
        <v>89</v>
      </c>
      <c r="N10" s="88" t="s">
        <v>90</v>
      </c>
      <c r="O10" s="90" t="s">
        <v>106</v>
      </c>
    </row>
    <row r="11" spans="1:15" ht="17.649999999999999" x14ac:dyDescent="0.35">
      <c r="A11" s="1"/>
      <c r="B11" s="24" t="s">
        <v>7</v>
      </c>
      <c r="C11" s="19"/>
      <c r="D11" s="19"/>
      <c r="E11" s="19"/>
      <c r="F11" s="19"/>
      <c r="G11" s="19"/>
      <c r="H11" s="20" t="s">
        <v>8</v>
      </c>
      <c r="I11" s="72"/>
      <c r="L11" s="88">
        <v>2016</v>
      </c>
      <c r="M11" s="88">
        <v>6.3540000000000001</v>
      </c>
      <c r="N11" s="88">
        <v>2.2239</v>
      </c>
    </row>
    <row r="12" spans="1:15" ht="18" customHeight="1" x14ac:dyDescent="0.35">
      <c r="A12" s="1"/>
      <c r="B12" s="19"/>
      <c r="C12" s="19"/>
      <c r="D12" s="19"/>
      <c r="E12" s="19"/>
      <c r="F12" s="19"/>
      <c r="G12" s="105" t="s">
        <v>9</v>
      </c>
      <c r="H12" s="106"/>
      <c r="I12" s="25" t="s">
        <v>10</v>
      </c>
      <c r="L12" s="88">
        <v>2017</v>
      </c>
      <c r="M12" s="88">
        <v>6.88</v>
      </c>
      <c r="N12" s="88">
        <v>2.7520000000000002</v>
      </c>
    </row>
    <row r="13" spans="1:15" ht="15" x14ac:dyDescent="0.35">
      <c r="A13" s="1"/>
      <c r="B13" s="19"/>
      <c r="C13" s="19"/>
      <c r="D13" s="19"/>
      <c r="E13" s="19"/>
      <c r="F13" s="19"/>
      <c r="G13" s="19"/>
      <c r="H13" s="19"/>
      <c r="I13" s="23"/>
      <c r="L13" s="88">
        <v>2018</v>
      </c>
      <c r="M13" s="88">
        <v>6.7919999999999998</v>
      </c>
      <c r="N13" s="88">
        <f>M13*0.4</f>
        <v>2.7168000000000001</v>
      </c>
    </row>
    <row r="14" spans="1:15" ht="17.649999999999999" x14ac:dyDescent="0.35">
      <c r="A14" s="1"/>
      <c r="B14" s="19"/>
      <c r="C14" s="19"/>
      <c r="D14" s="19"/>
      <c r="E14" s="19"/>
      <c r="F14" s="19"/>
      <c r="G14" s="19"/>
      <c r="H14" s="20" t="s">
        <v>11</v>
      </c>
      <c r="I14" s="72"/>
      <c r="L14" s="88">
        <v>2019</v>
      </c>
      <c r="M14" s="88">
        <v>6.4050000000000002</v>
      </c>
      <c r="N14" s="88">
        <f>M14*0.4</f>
        <v>2.5620000000000003</v>
      </c>
    </row>
    <row r="15" spans="1:15" x14ac:dyDescent="0.35">
      <c r="A15" s="1"/>
      <c r="B15" s="19"/>
      <c r="C15" s="19"/>
      <c r="D15" s="19"/>
      <c r="E15" s="19"/>
      <c r="F15" s="19"/>
      <c r="G15" s="19"/>
      <c r="H15" s="19"/>
      <c r="I15" s="19"/>
      <c r="L15" s="88">
        <v>2020</v>
      </c>
      <c r="M15" s="88">
        <v>6.7560000000000002</v>
      </c>
      <c r="N15" s="88">
        <v>2.7023999999999999</v>
      </c>
    </row>
    <row r="16" spans="1:15" ht="17.649999999999999" x14ac:dyDescent="0.35">
      <c r="A16" s="1"/>
      <c r="B16" s="19"/>
      <c r="C16" s="19"/>
      <c r="D16" s="19"/>
      <c r="E16" s="19"/>
      <c r="F16" s="19"/>
      <c r="G16" s="19"/>
      <c r="H16" s="22" t="s">
        <v>12</v>
      </c>
      <c r="I16" s="73"/>
      <c r="L16" s="88">
        <v>2021</v>
      </c>
      <c r="M16" s="91">
        <v>6.5</v>
      </c>
      <c r="N16" s="91">
        <f>M16*0.4</f>
        <v>2.6</v>
      </c>
    </row>
    <row r="17" spans="1:19" ht="13.9" x14ac:dyDescent="0.35">
      <c r="A17" s="1"/>
      <c r="B17" s="19"/>
      <c r="C17" s="19"/>
      <c r="D17" s="19"/>
      <c r="E17" s="19"/>
      <c r="F17" s="19"/>
      <c r="G17" s="19"/>
      <c r="H17" s="22"/>
      <c r="I17" s="26"/>
      <c r="L17" s="88">
        <v>2022</v>
      </c>
      <c r="M17" s="88">
        <v>3.7229999999999999</v>
      </c>
      <c r="N17" s="91">
        <f>M17*0.4</f>
        <v>1.4892000000000001</v>
      </c>
    </row>
    <row r="18" spans="1:19" ht="15" x14ac:dyDescent="0.35">
      <c r="A18" s="1"/>
      <c r="B18" s="19"/>
      <c r="C18" s="19"/>
      <c r="D18" s="19"/>
      <c r="E18" s="19"/>
      <c r="F18" s="105" t="s">
        <v>13</v>
      </c>
      <c r="G18" s="105"/>
      <c r="H18" s="74" t="s">
        <v>14</v>
      </c>
      <c r="I18" s="75">
        <v>2023</v>
      </c>
      <c r="L18" s="89">
        <v>2023</v>
      </c>
      <c r="M18" s="88">
        <v>0</v>
      </c>
      <c r="N18" s="88">
        <f>M18*0.4</f>
        <v>0</v>
      </c>
      <c r="P18" s="89"/>
      <c r="Q18" s="89" t="s">
        <v>95</v>
      </c>
      <c r="R18" s="88" t="str">
        <f>H18&amp;" "&amp;I18</f>
        <v>OKT-DEZ 2023</v>
      </c>
    </row>
    <row r="19" spans="1:19" x14ac:dyDescent="0.35">
      <c r="A19" s="1"/>
      <c r="B19" s="27"/>
      <c r="C19" s="19"/>
      <c r="D19" s="19"/>
      <c r="E19" s="19"/>
      <c r="F19" s="19"/>
      <c r="G19" s="19"/>
      <c r="H19" s="19"/>
      <c r="I19" s="19"/>
      <c r="P19" s="89"/>
      <c r="Q19" s="89" t="s">
        <v>96</v>
      </c>
      <c r="R19" s="88" t="s">
        <v>92</v>
      </c>
      <c r="S19" s="88"/>
    </row>
    <row r="20" spans="1:19" ht="20.100000000000001" customHeight="1" x14ac:dyDescent="0.35">
      <c r="A20" s="1"/>
      <c r="B20" s="24" t="s">
        <v>15</v>
      </c>
      <c r="C20" s="19"/>
      <c r="D20" s="19"/>
      <c r="E20" s="19"/>
      <c r="F20" s="104"/>
      <c r="G20" s="104"/>
      <c r="H20" s="104"/>
      <c r="I20" s="104"/>
      <c r="P20" s="89"/>
      <c r="Q20" s="89" t="s">
        <v>97</v>
      </c>
      <c r="R20" s="88" t="s">
        <v>93</v>
      </c>
      <c r="S20" s="88"/>
    </row>
    <row r="21" spans="1:19" ht="14.25" thickBot="1" x14ac:dyDescent="0.45">
      <c r="A21" s="1"/>
      <c r="B21" s="1"/>
      <c r="C21" s="1"/>
      <c r="D21" s="1"/>
      <c r="E21" s="3"/>
      <c r="F21" s="3"/>
      <c r="G21" s="1"/>
      <c r="H21" s="4"/>
      <c r="I21" s="2"/>
      <c r="L21" s="88" t="s">
        <v>102</v>
      </c>
      <c r="P21" s="89"/>
      <c r="Q21" s="89" t="s">
        <v>101</v>
      </c>
      <c r="R21" s="88" t="s">
        <v>45</v>
      </c>
      <c r="S21" s="88">
        <v>0.19</v>
      </c>
    </row>
    <row r="22" spans="1:19" ht="26.25" customHeight="1" x14ac:dyDescent="0.4">
      <c r="A22" s="1"/>
      <c r="B22" s="59" t="s">
        <v>16</v>
      </c>
      <c r="C22" s="28" t="s">
        <v>105</v>
      </c>
      <c r="D22" s="28"/>
      <c r="E22" s="28"/>
      <c r="F22" s="28"/>
      <c r="G22" s="28"/>
      <c r="H22" s="29"/>
      <c r="I22" s="80"/>
      <c r="L22" s="85" t="s">
        <v>17</v>
      </c>
      <c r="M22" s="86">
        <v>2016</v>
      </c>
      <c r="N22" s="87">
        <v>3.3189999999999997E-2</v>
      </c>
      <c r="Q22" s="88" t="s">
        <v>101</v>
      </c>
      <c r="R22" s="88" t="s">
        <v>94</v>
      </c>
      <c r="S22" s="88">
        <v>0.16</v>
      </c>
    </row>
    <row r="23" spans="1:19" ht="26.25" customHeight="1" x14ac:dyDescent="0.4">
      <c r="A23" s="1"/>
      <c r="B23" s="58" t="s">
        <v>18</v>
      </c>
      <c r="C23" s="30" t="s">
        <v>19</v>
      </c>
      <c r="D23" s="31"/>
      <c r="E23" s="32"/>
      <c r="F23" s="32"/>
      <c r="G23" s="31"/>
      <c r="H23" s="33"/>
      <c r="I23" s="34">
        <f>SUMIFS(N22:N53,M22:M53,I18,L22:L53,H18)</f>
        <v>9.078E-2</v>
      </c>
      <c r="L23" s="85" t="s">
        <v>20</v>
      </c>
      <c r="M23" s="86">
        <v>2016</v>
      </c>
      <c r="N23" s="87">
        <v>2.5170000000000001E-2</v>
      </c>
      <c r="Q23" s="89" t="s">
        <v>100</v>
      </c>
      <c r="R23" s="88" t="s">
        <v>98</v>
      </c>
      <c r="S23" s="88">
        <v>0.19</v>
      </c>
    </row>
    <row r="24" spans="1:19" ht="26.25" customHeight="1" thickBot="1" x14ac:dyDescent="0.45">
      <c r="A24" s="1"/>
      <c r="B24" s="60" t="s">
        <v>21</v>
      </c>
      <c r="C24" s="35" t="s">
        <v>22</v>
      </c>
      <c r="D24" s="35"/>
      <c r="E24" s="35"/>
      <c r="F24" s="35"/>
      <c r="G24" s="35"/>
      <c r="H24" s="36"/>
      <c r="I24" s="114"/>
      <c r="L24" s="85" t="s">
        <v>23</v>
      </c>
      <c r="M24" s="86">
        <v>2016</v>
      </c>
      <c r="N24" s="87">
        <v>2.479E-2</v>
      </c>
      <c r="Q24" s="88" t="s">
        <v>100</v>
      </c>
      <c r="R24" s="88" t="s">
        <v>99</v>
      </c>
      <c r="S24" s="88">
        <v>0.16</v>
      </c>
    </row>
    <row r="25" spans="1:19" ht="26.25" customHeight="1" thickBot="1" x14ac:dyDescent="0.45">
      <c r="A25" s="1"/>
      <c r="B25" s="61" t="s">
        <v>24</v>
      </c>
      <c r="C25" s="107" t="s">
        <v>107</v>
      </c>
      <c r="D25" s="108"/>
      <c r="E25" s="108"/>
      <c r="F25" s="108"/>
      <c r="G25" s="108"/>
      <c r="H25" s="108"/>
      <c r="I25" s="37">
        <f>IF(OR(R28="JUL-SEP 2022",R28="OKT-DEZ 2022"),0,VLOOKUP(I18,L11:N18,3)/100)</f>
        <v>0</v>
      </c>
      <c r="L25" s="85" t="s">
        <v>14</v>
      </c>
      <c r="M25" s="86">
        <v>2016</v>
      </c>
      <c r="N25" s="87">
        <v>2.826E-2</v>
      </c>
    </row>
    <row r="26" spans="1:19" ht="26.25" customHeight="1" thickBot="1" x14ac:dyDescent="0.45">
      <c r="A26" s="1"/>
      <c r="B26" s="62"/>
      <c r="C26" s="1"/>
      <c r="D26" s="1"/>
      <c r="E26" s="1"/>
      <c r="F26" s="1"/>
      <c r="G26" s="1"/>
      <c r="H26" s="1"/>
      <c r="I26" s="1"/>
      <c r="L26" s="85" t="s">
        <v>17</v>
      </c>
      <c r="M26" s="86">
        <v>2017</v>
      </c>
      <c r="N26" s="87">
        <v>3.7600000000000001E-2</v>
      </c>
    </row>
    <row r="27" spans="1:19" ht="26.25" customHeight="1" x14ac:dyDescent="0.4">
      <c r="A27" s="1"/>
      <c r="B27" s="59" t="s">
        <v>25</v>
      </c>
      <c r="C27" s="28" t="s">
        <v>26</v>
      </c>
      <c r="D27" s="28"/>
      <c r="E27" s="28"/>
      <c r="F27" s="28"/>
      <c r="G27" s="28"/>
      <c r="H27" s="38"/>
      <c r="I27" s="76"/>
      <c r="L27" s="85" t="s">
        <v>20</v>
      </c>
      <c r="M27" s="86">
        <v>2017</v>
      </c>
      <c r="N27" s="87">
        <v>4.1320000000000003E-2</v>
      </c>
    </row>
    <row r="28" spans="1:19" ht="26.25" customHeight="1" x14ac:dyDescent="0.4">
      <c r="A28" s="1"/>
      <c r="B28" s="58" t="s">
        <v>27</v>
      </c>
      <c r="C28" s="31" t="s">
        <v>28</v>
      </c>
      <c r="D28" s="31"/>
      <c r="E28" s="31"/>
      <c r="F28" s="31"/>
      <c r="G28" s="31"/>
      <c r="H28" s="39"/>
      <c r="I28" s="77"/>
      <c r="L28" s="85" t="s">
        <v>23</v>
      </c>
      <c r="M28" s="86">
        <v>2017</v>
      </c>
      <c r="N28" s="87">
        <v>2.9780000000000001E-2</v>
      </c>
      <c r="Q28" s="89" t="s">
        <v>95</v>
      </c>
      <c r="R28" s="88" t="str">
        <f>H18&amp;" "&amp;I18</f>
        <v>OKT-DEZ 2023</v>
      </c>
    </row>
    <row r="29" spans="1:19" ht="26.25" customHeight="1" x14ac:dyDescent="0.4">
      <c r="A29" s="1"/>
      <c r="B29" s="58" t="s">
        <v>29</v>
      </c>
      <c r="C29" s="31" t="s">
        <v>30</v>
      </c>
      <c r="D29" s="31"/>
      <c r="E29" s="31"/>
      <c r="F29" s="31"/>
      <c r="G29" s="31"/>
      <c r="H29" s="33" t="s">
        <v>31</v>
      </c>
      <c r="I29" s="40">
        <f>I27-I28</f>
        <v>0</v>
      </c>
      <c r="L29" s="85" t="s">
        <v>14</v>
      </c>
      <c r="M29" s="86">
        <v>2017</v>
      </c>
      <c r="N29" s="87">
        <v>3.2719999999999999E-2</v>
      </c>
    </row>
    <row r="30" spans="1:19" ht="26.25" customHeight="1" x14ac:dyDescent="0.4">
      <c r="A30" s="1"/>
      <c r="B30" s="58" t="s">
        <v>32</v>
      </c>
      <c r="C30" s="31" t="s">
        <v>33</v>
      </c>
      <c r="D30" s="31"/>
      <c r="E30" s="31"/>
      <c r="F30" s="31"/>
      <c r="G30" s="31"/>
      <c r="H30" s="39"/>
      <c r="I30" s="78"/>
      <c r="L30" s="85" t="s">
        <v>17</v>
      </c>
      <c r="M30" s="86">
        <v>2018</v>
      </c>
      <c r="N30" s="87">
        <v>3.3090000000000001E-2</v>
      </c>
    </row>
    <row r="31" spans="1:19" ht="26.25" customHeight="1" x14ac:dyDescent="0.4">
      <c r="A31" s="1"/>
      <c r="B31" s="58" t="s">
        <v>34</v>
      </c>
      <c r="C31" s="31" t="s">
        <v>35</v>
      </c>
      <c r="D31" s="31"/>
      <c r="E31" s="31"/>
      <c r="F31" s="31"/>
      <c r="G31" s="31"/>
      <c r="H31" s="33" t="s">
        <v>36</v>
      </c>
      <c r="I31" s="41">
        <f>I29*I30</f>
        <v>0</v>
      </c>
      <c r="L31" s="85" t="s">
        <v>20</v>
      </c>
      <c r="M31" s="86">
        <v>2018</v>
      </c>
      <c r="N31" s="87">
        <v>3.5498000000000002E-2</v>
      </c>
    </row>
    <row r="32" spans="1:19" ht="26.25" customHeight="1" thickBot="1" x14ac:dyDescent="0.45">
      <c r="A32" s="1"/>
      <c r="B32" s="63" t="s">
        <v>37</v>
      </c>
      <c r="C32" s="42" t="s">
        <v>38</v>
      </c>
      <c r="D32" s="42"/>
      <c r="E32" s="42"/>
      <c r="F32" s="42"/>
      <c r="G32" s="42"/>
      <c r="H32" s="43" t="s">
        <v>39</v>
      </c>
      <c r="I32" s="44">
        <f>I22+I23+I24</f>
        <v>9.078E-2</v>
      </c>
      <c r="L32" s="85" t="s">
        <v>23</v>
      </c>
      <c r="M32" s="86">
        <v>2018</v>
      </c>
      <c r="N32" s="87">
        <v>3.5979999999999998E-2</v>
      </c>
    </row>
    <row r="33" spans="1:39" ht="26.25" customHeight="1" x14ac:dyDescent="0.4">
      <c r="A33" s="1"/>
      <c r="B33" s="59" t="s">
        <v>40</v>
      </c>
      <c r="C33" s="28" t="s">
        <v>41</v>
      </c>
      <c r="D33" s="28"/>
      <c r="E33" s="45"/>
      <c r="F33" s="28"/>
      <c r="G33" s="28"/>
      <c r="H33" s="29" t="s">
        <v>42</v>
      </c>
      <c r="I33" s="46">
        <f>I31*I32</f>
        <v>0</v>
      </c>
      <c r="L33" s="85" t="s">
        <v>14</v>
      </c>
      <c r="M33" s="92">
        <v>2018</v>
      </c>
      <c r="N33" s="87">
        <v>5.3510000000000002E-2</v>
      </c>
    </row>
    <row r="34" spans="1:39" ht="26.25" customHeight="1" x14ac:dyDescent="0.4">
      <c r="A34" s="1"/>
      <c r="B34" s="58" t="s">
        <v>43</v>
      </c>
      <c r="C34" s="30" t="s">
        <v>44</v>
      </c>
      <c r="D34" s="30"/>
      <c r="E34" s="30"/>
      <c r="F34" s="30"/>
      <c r="G34" s="30"/>
      <c r="H34" s="47" t="str">
        <f>IF(R18=R19,R22,IF(R18=R20,R22,R21))</f>
        <v>(19% von J)</v>
      </c>
      <c r="I34" s="48">
        <f>IF($I$11="nein",I33*IF($R$18=$R$19,$S$22,IF($R$18=$R$20,$S$22,$S$21)),0)</f>
        <v>0</v>
      </c>
      <c r="L34" s="85" t="s">
        <v>17</v>
      </c>
      <c r="M34" s="86">
        <v>2019</v>
      </c>
      <c r="N34" s="87">
        <v>5.2600000000000001E-2</v>
      </c>
    </row>
    <row r="35" spans="1:39" ht="26.25" customHeight="1" thickBot="1" x14ac:dyDescent="0.45">
      <c r="A35" s="1"/>
      <c r="B35" s="64" t="s">
        <v>46</v>
      </c>
      <c r="C35" s="49" t="s">
        <v>47</v>
      </c>
      <c r="D35" s="50"/>
      <c r="E35" s="50"/>
      <c r="F35" s="50"/>
      <c r="G35" s="50"/>
      <c r="H35" s="51" t="s">
        <v>48</v>
      </c>
      <c r="I35" s="52">
        <f>I33+I34</f>
        <v>0</v>
      </c>
      <c r="L35" s="85" t="s">
        <v>20</v>
      </c>
      <c r="M35" s="86">
        <v>2019</v>
      </c>
      <c r="N35" s="87">
        <v>4.088E-2</v>
      </c>
    </row>
    <row r="36" spans="1:39" ht="26.25" customHeight="1" thickBot="1" x14ac:dyDescent="0.5">
      <c r="A36" s="1"/>
      <c r="B36" s="65"/>
      <c r="C36" s="9"/>
      <c r="D36" s="5"/>
      <c r="E36" s="5"/>
      <c r="F36" s="5"/>
      <c r="G36" s="5"/>
      <c r="H36" s="6" t="s">
        <v>49</v>
      </c>
      <c r="I36" s="10"/>
      <c r="L36" s="93" t="s">
        <v>23</v>
      </c>
      <c r="M36" s="86">
        <v>2019</v>
      </c>
      <c r="N36" s="87">
        <v>3.5799999999999998E-2</v>
      </c>
    </row>
    <row r="37" spans="1:39" ht="26.25" customHeight="1" x14ac:dyDescent="0.4">
      <c r="A37" s="1"/>
      <c r="B37" s="59" t="s">
        <v>50</v>
      </c>
      <c r="C37" s="28" t="s">
        <v>51</v>
      </c>
      <c r="D37" s="28"/>
      <c r="E37" s="28"/>
      <c r="F37" s="28"/>
      <c r="G37" s="28"/>
      <c r="H37" s="38"/>
      <c r="I37" s="76"/>
      <c r="L37" s="93" t="s">
        <v>14</v>
      </c>
      <c r="M37" s="86">
        <v>2019</v>
      </c>
      <c r="N37" s="87">
        <v>3.7449999999999997E-2</v>
      </c>
    </row>
    <row r="38" spans="1:39" ht="26.25" customHeight="1" x14ac:dyDescent="0.4">
      <c r="A38" s="1"/>
      <c r="B38" s="58" t="s">
        <v>52</v>
      </c>
      <c r="C38" s="31" t="s">
        <v>53</v>
      </c>
      <c r="D38" s="31"/>
      <c r="E38" s="31"/>
      <c r="F38" s="31"/>
      <c r="G38" s="31"/>
      <c r="H38" s="39"/>
      <c r="I38" s="77"/>
      <c r="L38" s="85" t="s">
        <v>17</v>
      </c>
      <c r="M38" s="86">
        <v>2020</v>
      </c>
      <c r="N38" s="87">
        <v>3.6589999999999998E-2</v>
      </c>
    </row>
    <row r="39" spans="1:39" ht="26.25" customHeight="1" x14ac:dyDescent="0.4">
      <c r="A39" s="1"/>
      <c r="B39" s="58" t="s">
        <v>54</v>
      </c>
      <c r="C39" s="31" t="s">
        <v>30</v>
      </c>
      <c r="D39" s="31"/>
      <c r="E39" s="31"/>
      <c r="F39" s="31"/>
      <c r="G39" s="31"/>
      <c r="H39" s="33" t="s">
        <v>55</v>
      </c>
      <c r="I39" s="41">
        <f>I37-I38</f>
        <v>0</v>
      </c>
      <c r="L39" s="85" t="s">
        <v>20</v>
      </c>
      <c r="M39" s="86">
        <v>2020</v>
      </c>
      <c r="N39" s="87">
        <v>2.657E-2</v>
      </c>
    </row>
    <row r="40" spans="1:39" ht="26.25" customHeight="1" x14ac:dyDescent="0.4">
      <c r="A40" s="1"/>
      <c r="B40" s="58" t="s">
        <v>56</v>
      </c>
      <c r="C40" s="31" t="s">
        <v>33</v>
      </c>
      <c r="D40" s="31"/>
      <c r="E40" s="31"/>
      <c r="F40" s="31"/>
      <c r="G40" s="31"/>
      <c r="H40" s="39"/>
      <c r="I40" s="78"/>
      <c r="L40" s="93" t="s">
        <v>23</v>
      </c>
      <c r="M40" s="86">
        <v>2020</v>
      </c>
      <c r="N40" s="87">
        <v>2.026E-2</v>
      </c>
    </row>
    <row r="41" spans="1:39" ht="26.25" customHeight="1" thickBot="1" x14ac:dyDescent="0.45">
      <c r="A41" s="1"/>
      <c r="B41" s="63" t="s">
        <v>57</v>
      </c>
      <c r="C41" s="42" t="s">
        <v>58</v>
      </c>
      <c r="D41" s="42"/>
      <c r="E41" s="42"/>
      <c r="F41" s="42"/>
      <c r="G41" s="42"/>
      <c r="H41" s="43" t="s">
        <v>59</v>
      </c>
      <c r="I41" s="53">
        <f>I39*I40</f>
        <v>0</v>
      </c>
      <c r="L41" s="93" t="s">
        <v>14</v>
      </c>
      <c r="M41" s="86">
        <v>2020</v>
      </c>
      <c r="N41" s="87">
        <v>3.6119999999999999E-2</v>
      </c>
    </row>
    <row r="42" spans="1:39" ht="26.25" customHeight="1" thickBot="1" x14ac:dyDescent="0.45">
      <c r="A42" s="1"/>
      <c r="B42" s="62"/>
      <c r="C42" s="1"/>
      <c r="D42" s="1"/>
      <c r="E42" s="1"/>
      <c r="F42" s="1"/>
      <c r="G42" s="1"/>
      <c r="H42" s="1"/>
      <c r="I42" s="1"/>
      <c r="L42" s="85" t="s">
        <v>17</v>
      </c>
      <c r="M42" s="86">
        <v>2021</v>
      </c>
      <c r="N42" s="87">
        <v>3.8769999999999999E-2</v>
      </c>
    </row>
    <row r="43" spans="1:39" s="14" customFormat="1" ht="26.25" customHeight="1" x14ac:dyDescent="0.4">
      <c r="A43" s="5"/>
      <c r="B43" s="59" t="s">
        <v>60</v>
      </c>
      <c r="C43" s="28" t="s">
        <v>61</v>
      </c>
      <c r="D43" s="28"/>
      <c r="E43" s="28"/>
      <c r="F43" s="28"/>
      <c r="G43" s="28"/>
      <c r="H43" s="54" t="s">
        <v>62</v>
      </c>
      <c r="I43" s="55">
        <f>I31-I41</f>
        <v>0</v>
      </c>
      <c r="J43" s="112"/>
      <c r="K43" s="94"/>
      <c r="L43" s="85" t="s">
        <v>20</v>
      </c>
      <c r="M43" s="86">
        <v>2021</v>
      </c>
      <c r="N43" s="87">
        <v>4.9570000000000003E-2</v>
      </c>
      <c r="O43" s="94"/>
      <c r="P43" s="94"/>
      <c r="Q43" s="94"/>
      <c r="R43" s="94"/>
      <c r="S43" s="95"/>
      <c r="T43" s="95"/>
      <c r="U43" s="95"/>
      <c r="V43" s="95"/>
      <c r="W43" s="95"/>
      <c r="X43" s="95"/>
      <c r="Y43" s="16"/>
      <c r="Z43" s="16"/>
      <c r="AA43" s="16"/>
      <c r="AB43" s="16"/>
      <c r="AC43" s="16"/>
      <c r="AD43" s="16"/>
      <c r="AE43" s="16"/>
      <c r="AF43" s="97"/>
      <c r="AG43" s="97"/>
      <c r="AH43" s="97"/>
      <c r="AI43" s="97"/>
      <c r="AJ43" s="16"/>
      <c r="AK43" s="18"/>
      <c r="AL43" s="18"/>
      <c r="AM43" s="18"/>
    </row>
    <row r="44" spans="1:39" ht="26.25" customHeight="1" x14ac:dyDescent="0.4">
      <c r="A44" s="1"/>
      <c r="B44" s="58" t="s">
        <v>63</v>
      </c>
      <c r="C44" s="31" t="s">
        <v>64</v>
      </c>
      <c r="D44" s="31"/>
      <c r="E44" s="31"/>
      <c r="F44" s="31"/>
      <c r="G44" s="31"/>
      <c r="H44" s="56" t="s">
        <v>65</v>
      </c>
      <c r="I44" s="57">
        <f>I22+I23</f>
        <v>9.078E-2</v>
      </c>
      <c r="L44" s="85" t="s">
        <v>23</v>
      </c>
      <c r="M44" s="86">
        <v>2021</v>
      </c>
      <c r="N44" s="87">
        <v>6.0269999999999997E-2</v>
      </c>
    </row>
    <row r="45" spans="1:39" ht="26.25" customHeight="1" x14ac:dyDescent="0.4">
      <c r="A45" s="1"/>
      <c r="B45" s="58" t="s">
        <v>66</v>
      </c>
      <c r="C45" s="31" t="s">
        <v>67</v>
      </c>
      <c r="D45" s="31"/>
      <c r="E45" s="31"/>
      <c r="F45" s="31"/>
      <c r="G45" s="31"/>
      <c r="H45" s="33" t="s">
        <v>68</v>
      </c>
      <c r="I45" s="46">
        <f>I43*I44</f>
        <v>0</v>
      </c>
      <c r="L45" s="93" t="s">
        <v>14</v>
      </c>
      <c r="M45" s="86">
        <v>2021</v>
      </c>
      <c r="N45" s="87">
        <v>9.7140000000000004E-2</v>
      </c>
    </row>
    <row r="46" spans="1:39" ht="26.25" customHeight="1" x14ac:dyDescent="0.4">
      <c r="A46" s="1"/>
      <c r="B46" s="58" t="s">
        <v>69</v>
      </c>
      <c r="C46" s="31" t="s">
        <v>70</v>
      </c>
      <c r="D46" s="31"/>
      <c r="E46" s="31"/>
      <c r="F46" s="31"/>
      <c r="G46" s="31"/>
      <c r="H46" s="33" t="str">
        <f>IF(R18=R19,R24,IF(R18=R20,R24,R23))</f>
        <v>(19% von U)</v>
      </c>
      <c r="I46" s="48">
        <f>IF($I$11="nein",I45*IF($R$18=$R$19,$S$22,IF($R$18=$R$20,$S$22,$S$21)),0)</f>
        <v>0</v>
      </c>
      <c r="L46" s="85" t="s">
        <v>17</v>
      </c>
      <c r="M46" s="86">
        <v>2022</v>
      </c>
      <c r="N46" s="87">
        <v>0.17896999999999999</v>
      </c>
    </row>
    <row r="47" spans="1:39" ht="26.25" customHeight="1" thickBot="1" x14ac:dyDescent="0.45">
      <c r="A47" s="1"/>
      <c r="B47" s="63" t="s">
        <v>71</v>
      </c>
      <c r="C47" s="49" t="s">
        <v>72</v>
      </c>
      <c r="D47" s="42"/>
      <c r="E47" s="42"/>
      <c r="F47" s="42"/>
      <c r="G47" s="42"/>
      <c r="H47" s="43" t="s">
        <v>73</v>
      </c>
      <c r="I47" s="52">
        <f>I45+I46</f>
        <v>0</v>
      </c>
      <c r="L47" s="85" t="s">
        <v>20</v>
      </c>
      <c r="M47" s="86">
        <v>2022</v>
      </c>
      <c r="N47" s="87">
        <v>0.18462000000000001</v>
      </c>
    </row>
    <row r="48" spans="1:39" ht="26.25" customHeight="1" thickBot="1" x14ac:dyDescent="0.45">
      <c r="A48" s="1"/>
      <c r="B48" s="62"/>
      <c r="C48" s="1"/>
      <c r="D48" s="1"/>
      <c r="E48" s="1"/>
      <c r="F48" s="1"/>
      <c r="G48" s="1"/>
      <c r="H48" s="1"/>
      <c r="I48" s="1"/>
      <c r="L48" s="85" t="s">
        <v>23</v>
      </c>
      <c r="M48" s="86">
        <v>2022</v>
      </c>
      <c r="N48" s="87">
        <v>0.18698000000000001</v>
      </c>
    </row>
    <row r="49" spans="1:39" s="14" customFormat="1" ht="26.25" customHeight="1" thickBot="1" x14ac:dyDescent="0.45">
      <c r="A49" s="5"/>
      <c r="B49" s="61" t="s">
        <v>74</v>
      </c>
      <c r="C49" s="66" t="s">
        <v>75</v>
      </c>
      <c r="D49" s="66"/>
      <c r="E49" s="100" t="s">
        <v>76</v>
      </c>
      <c r="F49" s="101"/>
      <c r="G49" s="79"/>
      <c r="H49" s="67" t="s">
        <v>77</v>
      </c>
      <c r="I49" s="68">
        <f>IF(AND(I16&gt;10,G49="nein",I14="ja"),(I43)*I25,0)</f>
        <v>0</v>
      </c>
      <c r="J49" s="112"/>
      <c r="K49" s="94"/>
      <c r="L49" s="85" t="s">
        <v>14</v>
      </c>
      <c r="M49" s="86">
        <v>2022</v>
      </c>
      <c r="N49" s="87">
        <v>0.37574999999999997</v>
      </c>
      <c r="O49" s="94"/>
      <c r="P49" s="94"/>
      <c r="Q49" s="94"/>
      <c r="R49" s="94"/>
      <c r="S49" s="95"/>
      <c r="T49" s="95"/>
      <c r="U49" s="95"/>
      <c r="V49" s="95"/>
      <c r="W49" s="95"/>
      <c r="X49" s="95"/>
      <c r="Y49" s="16"/>
      <c r="Z49" s="16"/>
      <c r="AA49" s="16"/>
      <c r="AB49" s="16"/>
      <c r="AC49" s="16"/>
      <c r="AD49" s="16"/>
      <c r="AE49" s="16"/>
      <c r="AF49" s="97"/>
      <c r="AG49" s="97"/>
      <c r="AH49" s="97"/>
      <c r="AI49" s="97"/>
      <c r="AJ49" s="16"/>
      <c r="AK49" s="18"/>
      <c r="AL49" s="18"/>
      <c r="AM49" s="18"/>
    </row>
    <row r="50" spans="1:39" s="14" customFormat="1" ht="26.25" customHeight="1" thickBot="1" x14ac:dyDescent="0.45">
      <c r="A50" s="5"/>
      <c r="B50" s="65"/>
      <c r="C50" s="5"/>
      <c r="D50" s="5"/>
      <c r="E50" s="5"/>
      <c r="F50" s="5"/>
      <c r="G50" s="11"/>
      <c r="H50" s="5"/>
      <c r="I50" s="5"/>
      <c r="J50" s="112"/>
      <c r="K50" s="94"/>
      <c r="L50" s="85" t="s">
        <v>17</v>
      </c>
      <c r="M50" s="86">
        <v>2023</v>
      </c>
      <c r="N50" s="87">
        <v>0.19284000000000001</v>
      </c>
      <c r="O50" s="94"/>
      <c r="P50" s="94"/>
      <c r="Q50" s="94"/>
      <c r="R50" s="94"/>
      <c r="S50" s="95"/>
      <c r="T50" s="95"/>
      <c r="U50" s="95"/>
      <c r="V50" s="95"/>
      <c r="W50" s="95"/>
      <c r="X50" s="95"/>
      <c r="Y50" s="16"/>
      <c r="Z50" s="16"/>
      <c r="AA50" s="16"/>
      <c r="AB50" s="16"/>
      <c r="AC50" s="16"/>
      <c r="AD50" s="16"/>
      <c r="AE50" s="16"/>
      <c r="AF50" s="97"/>
      <c r="AG50" s="97"/>
      <c r="AH50" s="97"/>
      <c r="AI50" s="97"/>
      <c r="AJ50" s="16"/>
      <c r="AK50" s="18"/>
      <c r="AL50" s="18"/>
      <c r="AM50" s="18"/>
    </row>
    <row r="51" spans="1:39" ht="26.25" customHeight="1" thickBot="1" x14ac:dyDescent="0.45">
      <c r="A51" s="1"/>
      <c r="B51" s="61" t="s">
        <v>78</v>
      </c>
      <c r="C51" s="69" t="s">
        <v>79</v>
      </c>
      <c r="D51" s="66"/>
      <c r="E51" s="66"/>
      <c r="F51" s="66"/>
      <c r="G51" s="66"/>
      <c r="H51" s="67" t="s">
        <v>91</v>
      </c>
      <c r="I51" s="70">
        <f>I35-I47-I49</f>
        <v>0</v>
      </c>
      <c r="L51" s="85" t="s">
        <v>20</v>
      </c>
      <c r="M51" s="86">
        <v>2023</v>
      </c>
      <c r="N51" s="87">
        <v>0.1158</v>
      </c>
    </row>
    <row r="52" spans="1:39" ht="26.25" customHeight="1" x14ac:dyDescent="0.4">
      <c r="A52" s="1"/>
      <c r="B52" s="8"/>
      <c r="C52" s="5"/>
      <c r="D52" s="5"/>
      <c r="E52" s="5"/>
      <c r="F52" s="5"/>
      <c r="G52" s="1"/>
      <c r="H52" s="1"/>
      <c r="I52" s="1"/>
      <c r="L52" s="85" t="s">
        <v>23</v>
      </c>
      <c r="M52" s="86">
        <v>2023</v>
      </c>
      <c r="N52" s="98">
        <v>9.2289999999999997E-2</v>
      </c>
    </row>
    <row r="53" spans="1:39" ht="16.5" x14ac:dyDescent="0.45">
      <c r="A53" s="1" t="s">
        <v>80</v>
      </c>
      <c r="B53" s="1"/>
      <c r="C53" s="1"/>
      <c r="D53" s="1"/>
      <c r="E53" s="1"/>
      <c r="F53" s="1"/>
      <c r="G53" s="5"/>
      <c r="H53" s="6"/>
      <c r="I53" s="12"/>
      <c r="L53" s="85" t="s">
        <v>14</v>
      </c>
      <c r="M53" s="86">
        <v>2023</v>
      </c>
      <c r="N53" s="113">
        <v>9.078E-2</v>
      </c>
    </row>
    <row r="54" spans="1:39" ht="18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N54" s="87"/>
    </row>
    <row r="55" spans="1:39" ht="30" customHeight="1" x14ac:dyDescent="0.35">
      <c r="A55" s="1"/>
      <c r="C55" s="20" t="s">
        <v>81</v>
      </c>
      <c r="D55" s="104"/>
      <c r="E55" s="104"/>
      <c r="F55" s="104"/>
      <c r="G55" s="104"/>
      <c r="H55" s="1"/>
      <c r="I55" s="1"/>
      <c r="N55" s="87"/>
    </row>
    <row r="56" spans="1:39" ht="30" customHeight="1" x14ac:dyDescent="0.35">
      <c r="A56" s="1"/>
      <c r="C56" s="20" t="s">
        <v>82</v>
      </c>
      <c r="D56" s="109"/>
      <c r="E56" s="109"/>
      <c r="F56" s="109"/>
      <c r="G56" s="109"/>
      <c r="H56" s="22" t="s">
        <v>83</v>
      </c>
      <c r="I56" s="72"/>
    </row>
    <row r="57" spans="1:39" ht="30" customHeight="1" x14ac:dyDescent="0.35">
      <c r="A57" s="1"/>
      <c r="C57" s="20" t="s">
        <v>84</v>
      </c>
      <c r="D57" s="109"/>
      <c r="E57" s="109"/>
      <c r="F57" s="109"/>
      <c r="G57" s="109"/>
      <c r="H57" s="22" t="s">
        <v>85</v>
      </c>
      <c r="I57" s="72"/>
    </row>
    <row r="58" spans="1:39" ht="12.75" customHeight="1" x14ac:dyDescent="0.35">
      <c r="A58" s="1"/>
      <c r="B58" s="19"/>
      <c r="C58" s="35"/>
      <c r="D58" s="35"/>
      <c r="E58" s="35"/>
      <c r="F58" s="35"/>
      <c r="G58" s="5"/>
      <c r="H58" s="1"/>
      <c r="I58" s="5"/>
    </row>
    <row r="59" spans="1:39" ht="22.5" customHeight="1" x14ac:dyDescent="0.35">
      <c r="B59" s="19"/>
      <c r="C59" s="35"/>
      <c r="D59" s="20" t="s">
        <v>86</v>
      </c>
      <c r="E59" s="104"/>
      <c r="F59" s="104"/>
      <c r="G59" s="104"/>
      <c r="H59" s="5"/>
      <c r="I59" s="102"/>
    </row>
    <row r="60" spans="1:39" ht="39" customHeight="1" x14ac:dyDescent="0.5">
      <c r="B60" s="1"/>
      <c r="C60" s="1"/>
      <c r="D60" s="20" t="s">
        <v>87</v>
      </c>
      <c r="E60" s="110"/>
      <c r="F60" s="110"/>
      <c r="G60" s="110"/>
      <c r="H60" s="2"/>
      <c r="I60" s="103"/>
    </row>
    <row r="61" spans="1:39" ht="17.25" customHeight="1" x14ac:dyDescent="1.6">
      <c r="A61" s="1"/>
      <c r="B61" s="1"/>
      <c r="C61" s="1"/>
      <c r="E61" s="99" t="s">
        <v>88</v>
      </c>
      <c r="F61" s="99"/>
      <c r="G61" s="13"/>
      <c r="H61" s="1"/>
      <c r="I61" s="1"/>
    </row>
  </sheetData>
  <sheetProtection sheet="1" selectLockedCells="1"/>
  <protectedRanges>
    <protectedRange password="CA51" sqref="H18" name="Bereich1_2"/>
    <protectedRange password="CA51" sqref="I18" name="Bereich1_3"/>
    <protectedRange password="CA51" sqref="G49" name="Bereich1_4"/>
    <protectedRange password="CA51" sqref="I16:I17" name="Bereich1_5"/>
    <protectedRange password="CA51" sqref="I11 I14" name="Bereich1_6"/>
  </protectedRanges>
  <mergeCells count="12">
    <mergeCell ref="E61:F61"/>
    <mergeCell ref="E49:F49"/>
    <mergeCell ref="I59:I60"/>
    <mergeCell ref="F20:I20"/>
    <mergeCell ref="G12:H12"/>
    <mergeCell ref="F18:G18"/>
    <mergeCell ref="C25:H25"/>
    <mergeCell ref="D55:G55"/>
    <mergeCell ref="D56:G56"/>
    <mergeCell ref="D57:G57"/>
    <mergeCell ref="E59:G59"/>
    <mergeCell ref="E60:G60"/>
  </mergeCells>
  <dataValidations count="3">
    <dataValidation type="list" allowBlank="1" showInputMessage="1" showErrorMessage="1" prompt="ja;nein" sqref="G49 I11 I14" xr:uid="{00000000-0002-0000-0000-000000000000}">
      <formula1>"ja,nein"</formula1>
    </dataValidation>
    <dataValidation type="list" allowBlank="1" showInputMessage="1" showErrorMessage="1" errorTitle="falsche Auswahl" error="Bitte verwenden Sie die vorgegebenen Auswahlmöglichkeiten." sqref="I18" xr:uid="{00000000-0002-0000-0000-000001000000}">
      <formula1>"2019,2020,2021,2022,2023"</formula1>
    </dataValidation>
    <dataValidation type="list" allowBlank="1" showInputMessage="1" showErrorMessage="1" errorTitle="falsche Auswahl" error="Bitte verwenden Sie die vorgegebenen Auswahlmöglichkeiten." sqref="H18" xr:uid="{00000000-0002-0000-0000-000002000000}">
      <formula1>"JAN-MRZ,APR-JUN,JUL-SEP,OKT-DEZ"</formula1>
    </dataValidation>
  </dataValidations>
  <hyperlinks>
    <hyperlink ref="O10" r:id="rId1" xr:uid="{00000000-0004-0000-0000-000000000000}"/>
  </hyperlinks>
  <pageMargins left="0.59055118110236227" right="0" top="0.59055118110236227" bottom="0.39370078740157483" header="0.51181102362204722" footer="0.51181102362204722"/>
  <pageSetup paperSize="9" scale="56" orientation="portrait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Rechnungsformular IBN&lt;2016</vt:lpstr>
      <vt:lpstr>'Rechnungsformular IBN&lt;2016'!Druckbereich</vt:lpstr>
    </vt:vector>
  </TitlesOfParts>
  <Company>WEMAG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Helms Jasmin (WNG-NTE)</dc:creator>
  <cp:lastModifiedBy>Freigang, Katharina (WNG-NKK)</cp:lastModifiedBy>
  <cp:lastPrinted>2020-10-15T11:01:53Z</cp:lastPrinted>
  <dcterms:created xsi:type="dcterms:W3CDTF">2018-06-21T05:57:33Z</dcterms:created>
  <dcterms:modified xsi:type="dcterms:W3CDTF">2023-10-06T07:33:25Z</dcterms:modified>
</cp:coreProperties>
</file>