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DieseArbeitsmappe" defaultThemeVersion="124226"/>
  <mc:AlternateContent xmlns:mc="http://schemas.openxmlformats.org/markup-compatibility/2006">
    <mc:Choice Requires="x15">
      <x15ac:absPath xmlns:x15ac="http://schemas.microsoft.com/office/spreadsheetml/2010/11/ac" url="U:\WNG\NAN\31_Einspeisung\KWK\Daten_Homepage\"/>
    </mc:Choice>
  </mc:AlternateContent>
  <xr:revisionPtr revIDLastSave="0" documentId="13_ncr:1_{9295F00C-66D6-488F-8EAC-3C3428185318}" xr6:coauthVersionLast="47" xr6:coauthVersionMax="47" xr10:uidLastSave="{00000000-0000-0000-0000-000000000000}"/>
  <bookViews>
    <workbookView xWindow="-98" yWindow="-98" windowWidth="20715" windowHeight="13276" xr2:uid="{00000000-000D-0000-FFFF-FFFF00000000}"/>
  </bookViews>
  <sheets>
    <sheet name="Rechnungsformular IBN&gt;2016" sheetId="1" r:id="rId1"/>
    <sheet name="Ausfüllhilfe" sheetId="3" r:id="rId2"/>
  </sheets>
  <definedNames>
    <definedName name="_xlnm.Print_Area" localSheetId="1">Ausfüllhilfe!$A$1:$G$76</definedName>
    <definedName name="_xlnm.Print_Area" localSheetId="0">'Rechnungsformular IBN&gt;2016'!$A$1:$I$68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 l="1"/>
  <c r="M8" i="1" l="1"/>
  <c r="I14" i="1" l="1"/>
  <c r="T18" i="1"/>
  <c r="I18" i="1" s="1"/>
  <c r="M9" i="1"/>
  <c r="F38" i="1" l="1"/>
  <c r="D39" i="1"/>
  <c r="E23" i="1"/>
  <c r="M7" i="1" l="1"/>
  <c r="I35" i="1" l="1"/>
  <c r="F37" i="1" l="1"/>
  <c r="H54" i="1" l="1"/>
  <c r="H53" i="1"/>
  <c r="F39" i="1"/>
  <c r="T11" i="1"/>
  <c r="M5" i="1" l="1"/>
  <c r="M4" i="1"/>
  <c r="G56" i="1"/>
  <c r="I56" i="1" s="1"/>
  <c r="D37" i="1"/>
  <c r="B50" i="1"/>
  <c r="B49" i="1"/>
  <c r="B48" i="1"/>
  <c r="I31" i="1"/>
  <c r="H48" i="1" s="1"/>
  <c r="E26" i="1"/>
  <c r="D26" i="1"/>
  <c r="E24" i="1"/>
  <c r="E25" i="1"/>
  <c r="I33" i="1"/>
  <c r="H50" i="1" s="1"/>
  <c r="I32" i="1"/>
  <c r="H49" i="1" s="1"/>
  <c r="B44" i="1"/>
  <c r="D50" i="1" s="1"/>
  <c r="B43" i="1"/>
  <c r="D49" i="1" s="1"/>
  <c r="B42" i="1"/>
  <c r="D48" i="1" s="1"/>
  <c r="B39" i="1"/>
  <c r="B38" i="1"/>
  <c r="B37" i="1"/>
  <c r="B33" i="1"/>
  <c r="B32" i="1"/>
  <c r="B31" i="1"/>
  <c r="D25" i="1"/>
  <c r="D24" i="1"/>
  <c r="D23" i="1"/>
  <c r="F48" i="1" l="1"/>
  <c r="F49" i="1"/>
  <c r="F50" i="1"/>
  <c r="H33" i="1"/>
  <c r="D44" i="1" s="1"/>
  <c r="H39" i="1"/>
  <c r="H32" i="1"/>
  <c r="D43" i="1" s="1"/>
  <c r="G54" i="1"/>
  <c r="I54" i="1" s="1"/>
  <c r="D38" i="1"/>
  <c r="H38" i="1" s="1"/>
  <c r="G53" i="1"/>
  <c r="I53" i="1" s="1"/>
  <c r="H31" i="1"/>
  <c r="D42" i="1" s="1"/>
  <c r="H37" i="1"/>
  <c r="F44" i="1" l="1"/>
  <c r="H44" i="1" s="1"/>
  <c r="C50" i="1" s="1"/>
  <c r="F42" i="1"/>
  <c r="H42" i="1" s="1"/>
  <c r="C48" i="1" s="1"/>
  <c r="F43" i="1"/>
  <c r="H43" i="1" s="1"/>
  <c r="C49" i="1" s="1"/>
  <c r="G48" i="1" l="1"/>
  <c r="I48" i="1" s="1"/>
  <c r="G50" i="1"/>
  <c r="I50" i="1" s="1"/>
  <c r="G49" i="1"/>
  <c r="I49" i="1" s="1"/>
  <c r="I55" i="1" l="1"/>
  <c r="I57" i="1" s="1"/>
</calcChain>
</file>

<file path=xl/sharedStrings.xml><?xml version="1.0" encoding="utf-8"?>
<sst xmlns="http://schemas.openxmlformats.org/spreadsheetml/2006/main" count="262" uniqueCount="161">
  <si>
    <t>Von:</t>
  </si>
  <si>
    <t>An:</t>
  </si>
  <si>
    <t>Rechnungsdatum:</t>
  </si>
  <si>
    <t>Zählerkonstante</t>
  </si>
  <si>
    <t>Bitte überweisen Sie den Rechnungsbetrag innerhalb von 14 Tagen auf folgendes Konto:</t>
  </si>
  <si>
    <t>Für die Richtigkeit zeichnet:</t>
  </si>
  <si>
    <t>Abrechnungszeitraum:</t>
  </si>
  <si>
    <t xml:space="preserve">WEMAG Netz GmbH </t>
  </si>
  <si>
    <t>Obotritenring 40</t>
  </si>
  <si>
    <t>19053 Schwerin</t>
  </si>
  <si>
    <t>Rechnungsnummer:</t>
  </si>
  <si>
    <t>Ihre Steuernummer oder Ust-IdNr.:</t>
  </si>
  <si>
    <t>Abrechnung der KWK-Anlage in:</t>
  </si>
  <si>
    <t>Steuernummer der WEMAG Netz GmbH:</t>
  </si>
  <si>
    <t>079/133/31693</t>
  </si>
  <si>
    <t>EEG-Umlage</t>
  </si>
  <si>
    <t>Status</t>
  </si>
  <si>
    <t>Monat</t>
  </si>
  <si>
    <t>IBAN.:</t>
  </si>
  <si>
    <t>BIC:</t>
  </si>
  <si>
    <t>Bank:</t>
  </si>
  <si>
    <t>Zählernummer</t>
  </si>
  <si>
    <t>Telefonnummer/ E-Mail für Rückfragen:</t>
  </si>
  <si>
    <t xml:space="preserve">Vergütungssatz vermiedenes Netzentgelt für die eingespeiste Energiemenge in €/kWh </t>
  </si>
  <si>
    <t>Erzeugungsmessung</t>
  </si>
  <si>
    <t>Zählerstände vom</t>
  </si>
  <si>
    <t>Übergabemessung</t>
  </si>
  <si>
    <t>Anzahl Tage je Monat mit negativen Börsenpreisen</t>
  </si>
  <si>
    <t>Vermiedenes Netzentgelt in €</t>
  </si>
  <si>
    <t>Vermiedene Stromkosten in €</t>
  </si>
  <si>
    <t>Umsatzsteuer</t>
  </si>
  <si>
    <t>Vergütungsbestandteil</t>
  </si>
  <si>
    <t>Nettobetrag</t>
  </si>
  <si>
    <t>JUL-SEP</t>
  </si>
  <si>
    <r>
      <t xml:space="preserve">Vergütungssatz vermiedene Stromkosten für die eingespeiste Energiemenge in €/kWh </t>
    </r>
    <r>
      <rPr>
        <sz val="8"/>
        <rFont val="Arial"/>
        <family val="2"/>
      </rPr>
      <t>(entfällt bei Direktvermarktung)</t>
    </r>
  </si>
  <si>
    <r>
      <t xml:space="preserve">KWK-Zuschlagssatz  für die eingespeiste Energiemenge in €/kWh </t>
    </r>
    <r>
      <rPr>
        <sz val="8"/>
        <rFont val="Arial"/>
        <family val="2"/>
      </rPr>
      <t>(siehe Ermittlung Zuschlagshöhe)</t>
    </r>
  </si>
  <si>
    <t>Januar</t>
  </si>
  <si>
    <t>Februar</t>
  </si>
  <si>
    <t>März</t>
  </si>
  <si>
    <t>April</t>
  </si>
  <si>
    <t>Mai</t>
  </si>
  <si>
    <t>Juni</t>
  </si>
  <si>
    <t>Juli</t>
  </si>
  <si>
    <t>August</t>
  </si>
  <si>
    <t>September</t>
  </si>
  <si>
    <t>Oktober</t>
  </si>
  <si>
    <t>November</t>
  </si>
  <si>
    <t>Dezember</t>
  </si>
  <si>
    <t>Abzug gemäß ermittelter Menge</t>
  </si>
  <si>
    <t>Vergütungssanktion in €</t>
  </si>
  <si>
    <t>Bruttobetrag</t>
  </si>
  <si>
    <t>Liegt eine Drittbelieferung vor?</t>
  </si>
  <si>
    <t>fiktive Rücklieferung
KWK-Zuschlag in € (netto)</t>
  </si>
  <si>
    <t>monatlich 
eingespeiste Energiemenge</t>
  </si>
  <si>
    <t>monatlich 
selbstverbrauchte Energiemenge</t>
  </si>
  <si>
    <t>monatlich
erzeugte Energiemenge</t>
  </si>
  <si>
    <t>Vergütung KWK-Zuschlag 
in € (netto)</t>
  </si>
  <si>
    <t>Umsatzsteuer in €
auf KWK-Zuschlag</t>
  </si>
  <si>
    <t>Vergütung KWK-Zuschlag 
in € (brutto)</t>
  </si>
  <si>
    <t>Vorsteuer in €
auf fiktive Rücklieferung</t>
  </si>
  <si>
    <t>fiktive Rücklieferung
KWK-Zuschlag  in € (brutto)</t>
  </si>
  <si>
    <t>Bemessungs-grundlage 
KWK-Zuschlag in €</t>
  </si>
  <si>
    <t>Pauschalabzug 
in %
(Pro Kalendertag
 5 % Abzug)</t>
  </si>
  <si>
    <t>Pauschalabzug wenn Menge unbekannt</t>
  </si>
  <si>
    <t>KWK-Zuschlag in €</t>
  </si>
  <si>
    <t>OKT-DEZ</t>
  </si>
  <si>
    <t>JAN-MRZ</t>
  </si>
  <si>
    <t>APR-JUN</t>
  </si>
  <si>
    <t>Kleinunternehmerregelung gemäß § 19 UStG?</t>
  </si>
  <si>
    <t>ggf. sanktionierter KWK-Zuschlag
in €</t>
  </si>
  <si>
    <t>1.)  Vergütungssätze</t>
  </si>
  <si>
    <t>2.)  Zählerstände</t>
  </si>
  <si>
    <t>4.)  KWK-Zuschlag (gesamterzeugte Energiemengen)</t>
  </si>
  <si>
    <t>5.)  fiktive Rücklieferung KWK-Zuschlag  (selbstverbrauchte Energiemengen)</t>
  </si>
  <si>
    <t>3.)  Mengenermittlung</t>
  </si>
  <si>
    <t>6.)  Vergütungssanktion zu Zeiten negativer Börsenpreise</t>
  </si>
  <si>
    <t>7.)  Rechnungsbeträge</t>
  </si>
  <si>
    <t>zu Zeiten negativer Börsenpreise</t>
  </si>
  <si>
    <t>Gesamtmenge</t>
  </si>
  <si>
    <r>
      <t xml:space="preserve">KWK-Zuschlagssatz für die selbstverbrauchte Energiemenge in €/kWh </t>
    </r>
    <r>
      <rPr>
        <sz val="8"/>
        <rFont val="Arial"/>
        <family val="2"/>
      </rPr>
      <t>(siehe Ermittlung Zuschlagshöhe)</t>
    </r>
  </si>
  <si>
    <t>Formularkopf</t>
  </si>
  <si>
    <t>Folgende Daten tragen Sie hier bitte ein:</t>
  </si>
  <si>
    <r>
      <t>·</t>
    </r>
    <r>
      <rPr>
        <sz val="7"/>
        <rFont val="Times New Roman"/>
        <family val="1"/>
      </rPr>
      <t xml:space="preserve">         </t>
    </r>
    <r>
      <rPr>
        <sz val="10"/>
        <rFont val="Arial"/>
        <family val="2"/>
      </rPr>
      <t xml:space="preserve">Ihre Adresse </t>
    </r>
  </si>
  <si>
    <r>
      <t>·</t>
    </r>
    <r>
      <rPr>
        <sz val="7"/>
        <rFont val="Times New Roman"/>
        <family val="1"/>
      </rPr>
      <t xml:space="preserve">         </t>
    </r>
    <r>
      <rPr>
        <sz val="10"/>
        <rFont val="Arial"/>
        <family val="2"/>
      </rPr>
      <t>von Ihnen zu vergebene Rechnungsnummer, Rechnungsdatum</t>
    </r>
  </si>
  <si>
    <r>
      <t>·</t>
    </r>
    <r>
      <rPr>
        <sz val="7"/>
        <rFont val="Times New Roman"/>
        <family val="1"/>
      </rPr>
      <t xml:space="preserve">         </t>
    </r>
    <r>
      <rPr>
        <sz val="10"/>
        <rFont val="Arial"/>
        <family val="2"/>
      </rPr>
      <t>Angaben zur Besteuerung (Steuernummer und Angaben zur Kleinunternehmerregelung)</t>
    </r>
  </si>
  <si>
    <r>
      <t>·</t>
    </r>
    <r>
      <rPr>
        <sz val="7"/>
        <rFont val="Times New Roman"/>
        <family val="1"/>
      </rPr>
      <t xml:space="preserve">         </t>
    </r>
    <r>
      <rPr>
        <sz val="10"/>
        <rFont val="Arial"/>
        <family val="2"/>
      </rPr>
      <t xml:space="preserve">Standort Ihrer Anlage </t>
    </r>
  </si>
  <si>
    <r>
      <t>·</t>
    </r>
    <r>
      <rPr>
        <sz val="7"/>
        <rFont val="Times New Roman"/>
        <family val="1"/>
      </rPr>
      <t xml:space="preserve">         </t>
    </r>
    <r>
      <rPr>
        <sz val="10"/>
        <rFont val="Arial"/>
        <family val="2"/>
      </rPr>
      <t xml:space="preserve">Angabe zur elektrischen Leistung </t>
    </r>
  </si>
  <si>
    <r>
      <t>·</t>
    </r>
    <r>
      <rPr>
        <sz val="7"/>
        <rFont val="Times New Roman"/>
        <family val="1"/>
      </rPr>
      <t xml:space="preserve">         </t>
    </r>
    <r>
      <rPr>
        <sz val="10"/>
        <rFont val="Arial"/>
        <family val="2"/>
      </rPr>
      <t>Abrechnungszeitraum, für den die Rechnung gestellt wird</t>
    </r>
  </si>
  <si>
    <t>1.) Vergütungssätze</t>
  </si>
  <si>
    <t>Bitte tragen Sie folgende Vergütungssätze ein:</t>
  </si>
  <si>
    <t>2.) Zählerstände</t>
  </si>
  <si>
    <t>Bitte tragen Sie hier zunächst Ihre Zählernummern und –konstanten ein.</t>
  </si>
  <si>
    <t xml:space="preserve"> </t>
  </si>
  <si>
    <t>Betreiber ohne registrierende Lastgangmessung</t>
  </si>
  <si>
    <t>Betreiber mit registrierender Lastgangmessung</t>
  </si>
  <si>
    <t>Sie können hier Ihre monatlichen Zählerstände eingeben oder unter Punkt 3 direkt Ihre Monatsmengen eintragen.</t>
  </si>
  <si>
    <t>3.) Mengenermittlung</t>
  </si>
  <si>
    <t xml:space="preserve">In diesen Feldern tragen Sie soweit bekannt für jeden Monat zwei Mengen ein: </t>
  </si>
  <si>
    <r>
      <t>·</t>
    </r>
    <r>
      <rPr>
        <sz val="7"/>
        <rFont val="Times New Roman"/>
        <family val="1"/>
      </rPr>
      <t xml:space="preserve">         </t>
    </r>
    <r>
      <rPr>
        <sz val="10"/>
        <rFont val="Arial"/>
        <family val="2"/>
      </rPr>
      <t xml:space="preserve">die zum Zeitpunkt negativer Börsenpreise erzeugten und </t>
    </r>
  </si>
  <si>
    <r>
      <t>·</t>
    </r>
    <r>
      <rPr>
        <sz val="7"/>
        <rFont val="Times New Roman"/>
        <family val="1"/>
      </rPr>
      <t xml:space="preserve">         </t>
    </r>
    <r>
      <rPr>
        <sz val="10"/>
        <rFont val="Arial"/>
        <family val="2"/>
      </rPr>
      <t xml:space="preserve">die zum Zeitpunkt negativer Börsenpreise eingespeisten Mengen. </t>
    </r>
  </si>
  <si>
    <t xml:space="preserve">Sollten Ihnen die Mengen zu Zeiten negativer Börsenpreise unbekannt sein, oder Ihre Anlage zu diesen Zeiten keine Mengen erzeugt haben, gehen Sie einfach weiter zu Punkt 6. </t>
  </si>
  <si>
    <t xml:space="preserve">Sollten Sie unter Punkt 2 keine monatlichen Zählerstände eingegeben haben, tragen Sie bitte hier pro Monat vier Mengen ein: </t>
  </si>
  <si>
    <r>
      <t>§</t>
    </r>
    <r>
      <rPr>
        <sz val="7"/>
        <rFont val="Times New Roman"/>
        <family val="1"/>
      </rPr>
      <t xml:space="preserve">  </t>
    </r>
    <r>
      <rPr>
        <sz val="10"/>
        <rFont val="Arial"/>
        <family val="2"/>
      </rPr>
      <t>Gesamtmenge</t>
    </r>
  </si>
  <si>
    <r>
      <t>§</t>
    </r>
    <r>
      <rPr>
        <sz val="7"/>
        <rFont val="Times New Roman"/>
        <family val="1"/>
      </rPr>
      <t xml:space="preserve">  </t>
    </r>
    <r>
      <rPr>
        <sz val="10"/>
        <rFont val="Arial"/>
        <family val="2"/>
      </rPr>
      <t>zu Zeiten negativer Börsenpreise</t>
    </r>
  </si>
  <si>
    <t>Sollte Ihre Anlage zu Zeiten negativer Börsenpreise keine Mengen erzeugt haben, tragen Sie dies bei Punkt 6 ein.</t>
  </si>
  <si>
    <t>4.) KWK-Zuschlag</t>
  </si>
  <si>
    <t xml:space="preserve">In diesen Feldern erfolgt die automatische Berechnung des KWK-Zuschlages pro Monat. </t>
  </si>
  <si>
    <t>5.) fiktive Rücklieferung KWK-Zuschlag</t>
  </si>
  <si>
    <t>Hier wird die endgültige Höhe des KWK Zuschlags ermittelt, wobei ggf. eine Sanktion aufgrund negativer Börsenpreise berücksichtigt wird.</t>
  </si>
  <si>
    <t>7.) Rechnungsbeträge</t>
  </si>
  <si>
    <t>Weitere Angaben</t>
  </si>
  <si>
    <t xml:space="preserve">· </t>
  </si>
  <si>
    <r>
      <rPr>
        <sz val="10"/>
        <rFont val="Arial"/>
        <family val="2"/>
      </rPr>
      <t xml:space="preserve">die monatlich </t>
    </r>
    <r>
      <rPr>
        <b/>
        <sz val="10"/>
        <rFont val="Arial"/>
        <family val="2"/>
      </rPr>
      <t>erzeugten</t>
    </r>
    <r>
      <rPr>
        <sz val="10"/>
        <rFont val="Arial"/>
        <family val="2"/>
      </rPr>
      <t xml:space="preserve"> Energiemengen aufgeteilt nach</t>
    </r>
  </si>
  <si>
    <r>
      <rPr>
        <sz val="10"/>
        <rFont val="Arial"/>
        <family val="2"/>
      </rPr>
      <t xml:space="preserve">die monatlich </t>
    </r>
    <r>
      <rPr>
        <b/>
        <sz val="10"/>
        <rFont val="Arial"/>
        <family val="2"/>
      </rPr>
      <t>eingespeiste</t>
    </r>
    <r>
      <rPr>
        <sz val="10"/>
        <rFont val="Arial"/>
        <family val="2"/>
      </rPr>
      <t xml:space="preserve"> Energiemenge aufgeteilt nach</t>
    </r>
  </si>
  <si>
    <r>
      <t xml:space="preserve">Ihre abgelesenen Zählerstände tragen Sie bitte für jeden Monatsstichtag entsprechend ein. Aufgrund der negativen Börsenpreise ist es notwendig, dass Sie Ihre Zählerstände </t>
    </r>
    <r>
      <rPr>
        <b/>
        <sz val="10"/>
        <rFont val="Arial"/>
        <family val="2"/>
      </rPr>
      <t>monatlich</t>
    </r>
    <r>
      <rPr>
        <sz val="10"/>
        <rFont val="Arial"/>
        <family val="2"/>
      </rPr>
      <t xml:space="preserve"> ablesen. </t>
    </r>
  </si>
  <si>
    <r>
      <t xml:space="preserve">6.) Vergütungssanktion zu Zeiten negativer Börsenpreise </t>
    </r>
    <r>
      <rPr>
        <sz val="10"/>
        <rFont val="Arial"/>
        <family val="2"/>
      </rPr>
      <t/>
    </r>
  </si>
  <si>
    <t>Spannungsebene Messung</t>
  </si>
  <si>
    <t>NS</t>
  </si>
  <si>
    <t>MS</t>
  </si>
  <si>
    <t>SpE</t>
  </si>
  <si>
    <t>Jahr</t>
  </si>
  <si>
    <t>Quartal</t>
  </si>
  <si>
    <t>anteil. EEG-Umlage</t>
  </si>
  <si>
    <t>vNN nächst höhere SpE</t>
  </si>
  <si>
    <t>Wir benötigen daher von Ihnen den Status der monatlichen Mengen zu Zeiten negativer Börsenpreise, die Sie ggf. unter Punkt 3 eingetragen haben</t>
  </si>
  <si>
    <t>EEG-Umlage in €</t>
  </si>
  <si>
    <t>Auszahlungsbetrag in €</t>
  </si>
  <si>
    <t>Installierte elektrische Leistung in kW:</t>
  </si>
  <si>
    <t>Nicht vergessen: Tragen Sie bitte in den vorgegebenen Feldern Ihre Kontoverbindung und Ihre Telefonnummer und/ oder E-Mailadresse für Rückfragen ein.</t>
  </si>
  <si>
    <t>Hinweis für Volleinspeisung (Die von Ihrer Anlage erzeugten Mengen werden komplett in unser Netz eingespeist): Bitte die Monatsmengen sowohl in den Feldern erzeugte Energiemenge (Gesamtmenge/ zu Zeiten negativer Börsenpreise) als auch in den Feldern eingespeiste Energiemenge (Gesamtmenge/ zu Zeiten negativer Börsenpreise) eintragen.</t>
  </si>
  <si>
    <t>Hinweis Volleinspeisung: Diese Regelung trifft für Ihre Anlage nicht zu.</t>
  </si>
  <si>
    <r>
      <t xml:space="preserve">Bitte füllen Sie die </t>
    </r>
    <r>
      <rPr>
        <b/>
        <sz val="10"/>
        <color indexed="17"/>
        <rFont val="Arial"/>
        <family val="2"/>
      </rPr>
      <t>grün</t>
    </r>
    <r>
      <rPr>
        <b/>
        <sz val="10"/>
        <rFont val="Arial"/>
        <family val="2"/>
      </rPr>
      <t xml:space="preserve"> hinterlegten Felder aus, damit sich Ihre Vergütung korrekt berechnet. Vielen Dank.</t>
    </r>
  </si>
  <si>
    <t>Hinweis für Volleinspeisung (die von Ihrer Anlage erzeugten Mengen werden komplett in unser Netz eingespeist): Bitte die abgelesenen Zählerstände sowohl in den Feldern Erzeugungs- als auch Übergabemessung eintragen.</t>
  </si>
  <si>
    <t>keine Einspeisung: Ihre Anlage hat zu Zeiten der negativen Börsenpreise keine Mengen erzeugt (d.h. Sie haben keine Mengen unter Punkt 3 eingetragen)</t>
  </si>
  <si>
    <t>Mengen bekannt: Ihre Anlage hat zu Zeiten der negativen Börsenpreise Mengen erzeugt (d.h. Sie haben Mengen unter Punkt 3 eingetragen)</t>
  </si>
  <si>
    <t>Mengen unbekannt: Ihre Anlage hat zu Zeiten der negativen Börsenpreise Mengen erzeugt, die Sie aber nicht kennen (d.h. Sie haben keine Mengen unter Punkt 3 eingetragen). Die Sanktion wird dann über ein pauschaliertes Verfahren ermittelt.</t>
  </si>
  <si>
    <t>Soweit Sie als Anlagenbetreiber den von Ihrer Anlage erzeugten Strom (in Teilen) selbst verbrauchen und dafür den KWK-Zuschlag für die selbstverbrauchte Energiemenge in Anspruch nehmen, liegt für diese Strommengen umsatzsteuerrechtlich eine (fiktive Rück-) Lieferung der WEMAG Netz GmbH an Sie vor. Das heißt, der von Ihnen selbstverbrauchte Strom ist in der Abrechnung so zu betrachten, als würde dieser durch die WEMAG Netz GmbH zurückgeliefert und in Rechnung gestellt werden. Der „Preis“ mit dem Sie Ihren selbstverbrauchten Strom in Rechnung gestellt bekommen, ergibt sich aus der Differenz der KWK-Zuschlagssätze für die eingespeiste Energiemenge und die selbstverbrauchte Energiemenge. Diese Berechnung nimmt unser Abrechnungsformular automatisch für Sie vor.</t>
  </si>
  <si>
    <t>Unter diesem Punkt finden Sie eine Übersicht der einzelnen Rechnungsbeträge ggf. mit Ausweis der Umsatzsteuer.</t>
  </si>
  <si>
    <t xml:space="preserve"> http://www.wemag-netz.de/einspeiser/verguetung_abrechnung/kwkg/).</t>
  </si>
  <si>
    <t>(Hinweise siehe „Infoblatt für KWK-Anlagen - negativer Börsenpreis“ unter http://www.wemag-netz.de/einspeiser/verguetung_abrechnung/kwkg/)</t>
  </si>
  <si>
    <t>Zur Berechnung der ggf. anteiligen EEG-Umlage auf den selbstverbrauchten Strom wählen Sie bitte aus, ob eine Drittbelieferung vorliegt. (Hinweise siehe "Infoblatt für KWK-Anlagen - EEG-Umlage für selbstverbrauchten Strom“ unter</t>
  </si>
  <si>
    <t>Ausfüllhilfe KWK Abrechnungsformular (IBN ab 01.01.2016)</t>
  </si>
  <si>
    <r>
      <rPr>
        <sz val="7"/>
        <rFont val="Times New Roman"/>
        <family val="1"/>
      </rPr>
      <t xml:space="preserve"> </t>
    </r>
    <r>
      <rPr>
        <sz val="10"/>
        <rFont val="Arial"/>
        <family val="2"/>
      </rPr>
      <t xml:space="preserve">KWK-Zuschlagssatz nach § 7 KWKG für die eingespeiste und selbstbrauchte Energiemenge. </t>
    </r>
    <r>
      <rPr>
        <u/>
        <sz val="10"/>
        <rFont val="Arial"/>
        <family val="2"/>
      </rPr>
      <t>Beide</t>
    </r>
    <r>
      <rPr>
        <sz val="10"/>
        <rFont val="Arial"/>
        <family val="2"/>
      </rPr>
      <t xml:space="preserve"> KWK-Zuschlagssätze, die Sie hier eintragen müssen, finden Sie in Ihrem Beiblatt „Ermittlung Zuschlagshöhe“ zum KWK-Einspeisevertrag.</t>
    </r>
  </si>
  <si>
    <r>
      <t xml:space="preserve">Als Netzbetreiber sind wir neben der Pflicht zum Anschluss und zur Abnahme des KWK-Stroms gemäß § 4 Abs. 3 KWKG zur Zahlung einer Vergütung für die in unser Netz eingespeiste KWK-Strommenge verpflichtet. Dazu stellen Sie als Einspeiser quartalsweise eine Rechnung. Unser Abrechnungsformular soll Ihnen als Einspeiser die Rechnungsstellung erleichtern. Bitte </t>
    </r>
    <r>
      <rPr>
        <b/>
        <sz val="10"/>
        <rFont val="Arial"/>
        <family val="2"/>
      </rPr>
      <t>jedes Quartal</t>
    </r>
    <r>
      <rPr>
        <sz val="10"/>
        <rFont val="Arial"/>
        <family val="2"/>
      </rPr>
      <t xml:space="preserve"> das Abrechnungsformular ausfüllen, ausdrucken, unterschreiben und an Ihren Netzbetreiber, die WEMAG Netz GmbH senden.</t>
    </r>
  </si>
  <si>
    <t>Verknüpfung</t>
  </si>
  <si>
    <t>Variante 1</t>
  </si>
  <si>
    <t>JUL-SEP 2020</t>
  </si>
  <si>
    <t>Variante 2</t>
  </si>
  <si>
    <t>OKT-DEZ 2020</t>
  </si>
  <si>
    <t>Zeile 34</t>
  </si>
  <si>
    <t>(19% von J)</t>
  </si>
  <si>
    <t>(16% von J)</t>
  </si>
  <si>
    <t>https://www.netztransparenz.de/KWKG/KWKG-negative-Preise</t>
  </si>
  <si>
    <t>(wurde vom Netzbetreiber vergeben)</t>
  </si>
  <si>
    <t>Datum, Unterschrift</t>
  </si>
  <si>
    <r>
      <t xml:space="preserve">Aktennummer </t>
    </r>
    <r>
      <rPr>
        <i/>
        <sz val="10"/>
        <rFont val="Arial"/>
        <family val="2"/>
      </rPr>
      <t>(bitte angeben)</t>
    </r>
    <r>
      <rPr>
        <sz val="11"/>
        <rFont val="Arial"/>
        <family val="2"/>
      </rPr>
      <t>:</t>
    </r>
  </si>
  <si>
    <t>Mengen unbekannt</t>
  </si>
  <si>
    <t>EEX: www.eex.com/de/marktdaten/strom/kwk-index (Preis von EEX wird für das folgende Quartal genutzt)</t>
  </si>
  <si>
    <t>vNNE ändern sich durch Nabeg Gesetz nicht mehr</t>
  </si>
  <si>
    <t>https://www.netztransparenz.de/EEG/EEG-Umlagen-Uebersicht</t>
  </si>
  <si>
    <t>anteilige EEG-Umlage auf die selbstverbrauchte Energiemenge in €/kWh (ab 01.07.2022 0€/kWh)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</si>
</sst>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0.000"/>
    <numFmt numFmtId="166" formatCode="#,##0.00000"/>
    <numFmt numFmtId="167" formatCode="0.00000"/>
    <numFmt numFmtId="168" formatCode="#,##0.000000"/>
    <numFmt numFmtId="169" formatCode="0.000"/>
  </numFmts>
  <fonts count="29" x14ac:knownFonts="1">
    <font>
      <sz val="10"/>
      <name val="Arial"/>
    </font>
    <font>
      <sz val="11"/>
      <name val="Arial"/>
      <family val="2"/>
    </font>
    <font>
      <b/>
      <sz val="11"/>
      <name val="Arial"/>
      <family val="2"/>
    </font>
    <font>
      <sz val="8"/>
      <name val="Arial"/>
      <family val="2"/>
    </font>
    <font>
      <b/>
      <sz val="14"/>
      <name val="Arial"/>
      <family val="2"/>
    </font>
    <font>
      <sz val="13"/>
      <name val="Arial"/>
      <family val="2"/>
    </font>
    <font>
      <b/>
      <sz val="13"/>
      <name val="Arial"/>
      <family val="2"/>
    </font>
    <font>
      <u/>
      <sz val="10"/>
      <color indexed="12"/>
      <name val="Arial"/>
      <family val="2"/>
    </font>
    <font>
      <vertAlign val="superscript"/>
      <sz val="11"/>
      <name val="Arial"/>
      <family val="2"/>
    </font>
    <font>
      <sz val="10"/>
      <name val="Arial"/>
      <family val="2"/>
    </font>
    <font>
      <b/>
      <i/>
      <sz val="11"/>
      <name val="Arial"/>
      <family val="2"/>
    </font>
    <font>
      <i/>
      <sz val="8"/>
      <name val="Arial"/>
      <family val="2"/>
    </font>
    <font>
      <b/>
      <sz val="12"/>
      <name val="Arial"/>
      <family val="2"/>
    </font>
    <font>
      <b/>
      <sz val="5"/>
      <name val="Arial"/>
      <family val="2"/>
    </font>
    <font>
      <b/>
      <sz val="10"/>
      <name val="Arial"/>
      <family val="2"/>
    </font>
    <font>
      <sz val="5"/>
      <name val="Arial"/>
      <family val="2"/>
    </font>
    <font>
      <sz val="10"/>
      <name val="Symbol"/>
      <family val="1"/>
      <charset val="2"/>
    </font>
    <font>
      <sz val="7"/>
      <name val="Times New Roman"/>
      <family val="1"/>
    </font>
    <font>
      <u/>
      <sz val="10"/>
      <name val="Arial"/>
      <family val="2"/>
    </font>
    <font>
      <i/>
      <sz val="10"/>
      <name val="Arial"/>
      <family val="2"/>
    </font>
    <font>
      <sz val="10"/>
      <name val="Wingdings"/>
      <charset val="2"/>
    </font>
    <font>
      <sz val="11"/>
      <name val="Symbol"/>
      <family val="1"/>
      <charset val="2"/>
    </font>
    <font>
      <b/>
      <sz val="10"/>
      <color indexed="17"/>
      <name val="Arial"/>
      <family val="2"/>
    </font>
    <font>
      <sz val="11"/>
      <color theme="0"/>
      <name val="Arial"/>
      <family val="2"/>
    </font>
    <font>
      <u/>
      <sz val="10"/>
      <color theme="0"/>
      <name val="Arial"/>
      <family val="2"/>
    </font>
    <font>
      <b/>
      <sz val="11"/>
      <color theme="0"/>
      <name val="Arial"/>
      <family val="2"/>
    </font>
    <font>
      <sz val="10"/>
      <color theme="0"/>
      <name val="Arial"/>
      <family val="2"/>
    </font>
    <font>
      <b/>
      <i/>
      <sz val="11"/>
      <color theme="0"/>
      <name val="Arial"/>
      <family val="2"/>
    </font>
    <font>
      <sz val="13"/>
      <color theme="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DDF0D0"/>
        <bgColor indexed="64"/>
      </patternFill>
    </fill>
    <fill>
      <patternFill patternType="solid">
        <fgColor theme="0"/>
        <bgColor indexed="64"/>
      </patternFill>
    </fill>
  </fills>
  <borders count="54">
    <border>
      <left/>
      <right/>
      <top/>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indexed="64"/>
      </right>
      <top/>
      <bottom/>
      <diagonal/>
    </border>
    <border>
      <left/>
      <right/>
      <top style="thin">
        <color indexed="64"/>
      </top>
      <bottom style="thin">
        <color indexed="64"/>
      </bottom>
      <diagonal/>
    </border>
    <border>
      <left/>
      <right style="medium">
        <color indexed="64"/>
      </right>
      <top style="medium">
        <color indexed="64"/>
      </top>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4">
    <xf numFmtId="0" fontId="0" fillId="0" borderId="0"/>
    <xf numFmtId="0" fontId="7" fillId="0" borderId="0" applyNumberFormat="0" applyFill="0" applyBorder="0" applyAlignment="0" applyProtection="0">
      <alignment vertical="top"/>
      <protection locked="0"/>
    </xf>
    <xf numFmtId="0" fontId="9" fillId="0" borderId="0"/>
    <xf numFmtId="0" fontId="9" fillId="0" borderId="0"/>
  </cellStyleXfs>
  <cellXfs count="253">
    <xf numFmtId="0" fontId="0" fillId="0" borderId="0" xfId="0"/>
    <xf numFmtId="0" fontId="1" fillId="0" borderId="0" xfId="0" applyFont="1" applyProtection="1"/>
    <xf numFmtId="0" fontId="6" fillId="0" borderId="0" xfId="0" applyFont="1" applyFill="1" applyBorder="1" applyAlignment="1" applyProtection="1">
      <alignment horizontal="left"/>
    </xf>
    <xf numFmtId="0" fontId="1" fillId="0" borderId="0" xfId="0" applyFont="1" applyAlignment="1" applyProtection="1">
      <alignment horizontal="right"/>
    </xf>
    <xf numFmtId="0" fontId="4" fillId="0" borderId="0" xfId="0" applyFont="1" applyProtection="1"/>
    <xf numFmtId="0" fontId="1" fillId="0" borderId="0" xfId="0" applyFont="1" applyFill="1" applyBorder="1" applyAlignment="1" applyProtection="1">
      <alignment horizontal="right"/>
    </xf>
    <xf numFmtId="0" fontId="2" fillId="0" borderId="0" xfId="0" applyFont="1" applyProtection="1"/>
    <xf numFmtId="0" fontId="1" fillId="0" borderId="0" xfId="0" applyFont="1" applyBorder="1" applyAlignment="1" applyProtection="1"/>
    <xf numFmtId="164" fontId="5" fillId="0" borderId="0" xfId="0" applyNumberFormat="1" applyFont="1" applyFill="1" applyBorder="1" applyProtection="1"/>
    <xf numFmtId="0" fontId="2" fillId="0" borderId="0" xfId="0" applyFont="1" applyBorder="1" applyAlignment="1" applyProtection="1">
      <alignment horizontal="left" indent="1"/>
    </xf>
    <xf numFmtId="0" fontId="1" fillId="0" borderId="0" xfId="0" applyFont="1" applyFill="1" applyBorder="1" applyProtection="1"/>
    <xf numFmtId="3" fontId="5" fillId="0" borderId="0" xfId="0" applyNumberFormat="1" applyFont="1" applyFill="1" applyBorder="1" applyAlignment="1" applyProtection="1"/>
    <xf numFmtId="0" fontId="1" fillId="0" borderId="0" xfId="0" applyFont="1" applyBorder="1" applyProtection="1"/>
    <xf numFmtId="0" fontId="2" fillId="0" borderId="0" xfId="0" applyFont="1" applyBorder="1" applyAlignment="1" applyProtection="1"/>
    <xf numFmtId="0" fontId="2" fillId="0" borderId="0" xfId="0" applyFont="1" applyBorder="1" applyProtection="1"/>
    <xf numFmtId="0" fontId="11" fillId="2" borderId="6" xfId="0" applyFont="1" applyFill="1" applyBorder="1" applyAlignment="1" applyProtection="1">
      <alignment horizontal="center" wrapText="1"/>
    </xf>
    <xf numFmtId="0" fontId="2" fillId="0" borderId="0" xfId="0" applyFont="1" applyFill="1" applyBorder="1" applyAlignment="1" applyProtection="1">
      <alignment horizontal="left"/>
    </xf>
    <xf numFmtId="4" fontId="1" fillId="0" borderId="0" xfId="0" applyNumberFormat="1" applyFont="1" applyFill="1" applyBorder="1" applyAlignment="1" applyProtection="1">
      <alignment horizontal="right"/>
    </xf>
    <xf numFmtId="0" fontId="11" fillId="2" borderId="10" xfId="0" applyFont="1" applyFill="1" applyBorder="1" applyAlignment="1" applyProtection="1">
      <alignment horizontal="center" wrapText="1"/>
    </xf>
    <xf numFmtId="0" fontId="2" fillId="2" borderId="18" xfId="0" applyFont="1" applyFill="1" applyBorder="1" applyProtection="1"/>
    <xf numFmtId="0" fontId="2" fillId="2" borderId="19" xfId="0" applyFont="1" applyFill="1" applyBorder="1" applyProtection="1"/>
    <xf numFmtId="0" fontId="1" fillId="0" borderId="0" xfId="0" applyFont="1" applyFill="1" applyBorder="1" applyAlignment="1" applyProtection="1">
      <alignment horizontal="left"/>
    </xf>
    <xf numFmtId="0" fontId="1" fillId="0" borderId="0" xfId="0" applyFont="1" applyProtection="1">
      <protection locked="0"/>
    </xf>
    <xf numFmtId="0" fontId="23" fillId="0" borderId="0" xfId="0" applyFont="1" applyProtection="1">
      <protection locked="0"/>
    </xf>
    <xf numFmtId="0" fontId="23" fillId="0" borderId="0" xfId="0" applyFont="1" applyBorder="1" applyProtection="1">
      <protection locked="0"/>
    </xf>
    <xf numFmtId="0" fontId="11" fillId="2" borderId="24" xfId="0" applyFont="1" applyFill="1" applyBorder="1" applyAlignment="1" applyProtection="1">
      <alignment horizontal="center" wrapText="1"/>
    </xf>
    <xf numFmtId="0" fontId="12" fillId="0" borderId="0" xfId="0" applyFont="1" applyAlignment="1">
      <alignment vertical="center"/>
    </xf>
    <xf numFmtId="0" fontId="13" fillId="0" borderId="0" xfId="0" applyFont="1" applyAlignment="1">
      <alignment vertical="center"/>
    </xf>
    <xf numFmtId="0" fontId="9" fillId="0" borderId="0" xfId="0" applyFont="1" applyAlignment="1">
      <alignment vertical="center"/>
    </xf>
    <xf numFmtId="0" fontId="15" fillId="0" borderId="0" xfId="0" applyFont="1" applyAlignment="1">
      <alignment vertical="center"/>
    </xf>
    <xf numFmtId="0" fontId="13" fillId="0" borderId="0" xfId="0" applyFont="1" applyAlignment="1">
      <alignment horizontal="justify" vertical="center"/>
    </xf>
    <xf numFmtId="0" fontId="14" fillId="0" borderId="0" xfId="0" applyFont="1" applyAlignment="1">
      <alignment vertical="center"/>
    </xf>
    <xf numFmtId="0" fontId="16" fillId="0" borderId="0" xfId="0" applyFont="1" applyAlignment="1">
      <alignment horizontal="left" vertical="center" indent="2"/>
    </xf>
    <xf numFmtId="0" fontId="19" fillId="0" borderId="0" xfId="0" applyFont="1" applyAlignment="1">
      <alignment vertical="center"/>
    </xf>
    <xf numFmtId="0" fontId="0" fillId="0" borderId="0" xfId="0" applyAlignment="1">
      <alignment wrapText="1"/>
    </xf>
    <xf numFmtId="0" fontId="9" fillId="0" borderId="0" xfId="0" applyFont="1" applyAlignment="1">
      <alignment horizontal="left" vertical="center" wrapText="1"/>
    </xf>
    <xf numFmtId="0" fontId="7" fillId="0" borderId="0" xfId="1" applyAlignment="1" applyProtection="1"/>
    <xf numFmtId="0" fontId="20" fillId="0" borderId="0" xfId="0" applyFont="1" applyBorder="1" applyAlignment="1">
      <alignment vertical="center" wrapText="1"/>
    </xf>
    <xf numFmtId="0" fontId="20" fillId="0" borderId="0" xfId="0" applyFont="1" applyBorder="1" applyAlignment="1">
      <alignment horizontal="left" vertical="center" wrapText="1" indent="1"/>
    </xf>
    <xf numFmtId="0" fontId="21" fillId="0" borderId="0" xfId="0" applyFont="1" applyAlignment="1">
      <alignment horizontal="right" vertical="center"/>
    </xf>
    <xf numFmtId="0" fontId="0" fillId="0" borderId="0" xfId="0" applyAlignment="1"/>
    <xf numFmtId="0" fontId="7" fillId="0" borderId="0" xfId="1" applyAlignment="1" applyProtection="1">
      <alignment vertical="center"/>
    </xf>
    <xf numFmtId="0" fontId="9" fillId="0" borderId="0" xfId="0" applyFont="1" applyBorder="1" applyAlignment="1" applyProtection="1"/>
    <xf numFmtId="0" fontId="9" fillId="0" borderId="0" xfId="0" applyFont="1" applyFill="1" applyBorder="1" applyAlignment="1" applyProtection="1"/>
    <xf numFmtId="0" fontId="1" fillId="0" borderId="0" xfId="0" applyFont="1" applyBorder="1" applyProtection="1">
      <protection locked="0"/>
    </xf>
    <xf numFmtId="0" fontId="1" fillId="0" borderId="0" xfId="0" applyFont="1" applyFill="1" applyBorder="1" applyProtection="1">
      <protection locked="0"/>
    </xf>
    <xf numFmtId="0" fontId="23" fillId="0" borderId="0" xfId="0" applyFont="1" applyFill="1" applyBorder="1" applyProtection="1">
      <protection locked="0"/>
    </xf>
    <xf numFmtId="0" fontId="1" fillId="0" borderId="0" xfId="0" applyFont="1" applyAlignment="1" applyProtection="1">
      <alignment horizontal="right" vertical="center"/>
    </xf>
    <xf numFmtId="0" fontId="1" fillId="0" borderId="0" xfId="0" applyFont="1" applyBorder="1" applyAlignment="1" applyProtection="1">
      <alignment horizontal="right" vertical="center"/>
    </xf>
    <xf numFmtId="14" fontId="1" fillId="0" borderId="1" xfId="0" applyNumberFormat="1" applyFont="1" applyFill="1" applyBorder="1" applyAlignment="1" applyProtection="1">
      <alignment horizontal="right" vertical="center"/>
    </xf>
    <xf numFmtId="0" fontId="8" fillId="0" borderId="0" xfId="0" applyFont="1" applyAlignment="1" applyProtection="1">
      <alignment horizontal="right" vertical="top"/>
    </xf>
    <xf numFmtId="4" fontId="1" fillId="0" borderId="11" xfId="0" applyNumberFormat="1" applyFont="1" applyFill="1" applyBorder="1" applyAlignment="1" applyProtection="1">
      <alignment horizontal="right" vertical="center"/>
    </xf>
    <xf numFmtId="3" fontId="1" fillId="0" borderId="7" xfId="0" applyNumberFormat="1" applyFont="1" applyFill="1" applyBorder="1" applyAlignment="1" applyProtection="1">
      <alignment horizontal="center" vertical="center"/>
    </xf>
    <xf numFmtId="4" fontId="1" fillId="0" borderId="7" xfId="0" applyNumberFormat="1" applyFont="1" applyFill="1" applyBorder="1" applyAlignment="1" applyProtection="1">
      <alignment horizontal="right" vertical="center"/>
    </xf>
    <xf numFmtId="4" fontId="1" fillId="0" borderId="12" xfId="0" applyNumberFormat="1" applyFont="1" applyFill="1" applyBorder="1" applyAlignment="1" applyProtection="1">
      <alignment horizontal="right" vertical="center"/>
    </xf>
    <xf numFmtId="4" fontId="1" fillId="0" borderId="13" xfId="0" applyNumberFormat="1" applyFont="1" applyFill="1" applyBorder="1" applyAlignment="1" applyProtection="1">
      <alignment horizontal="right" vertical="center"/>
    </xf>
    <xf numFmtId="3" fontId="1" fillId="0" borderId="8" xfId="0" applyNumberFormat="1" applyFont="1" applyFill="1" applyBorder="1" applyAlignment="1" applyProtection="1">
      <alignment horizontal="center" vertical="center"/>
    </xf>
    <xf numFmtId="2" fontId="1" fillId="0" borderId="14" xfId="0" applyNumberFormat="1" applyFont="1" applyFill="1" applyBorder="1" applyAlignment="1" applyProtection="1">
      <alignment horizontal="right" vertical="center"/>
    </xf>
    <xf numFmtId="4" fontId="1" fillId="0" borderId="8" xfId="0" applyNumberFormat="1" applyFont="1" applyFill="1" applyBorder="1" applyAlignment="1" applyProtection="1">
      <alignment horizontal="right" vertical="center"/>
    </xf>
    <xf numFmtId="4" fontId="1" fillId="0" borderId="15" xfId="0" applyNumberFormat="1" applyFont="1" applyFill="1" applyBorder="1" applyAlignment="1" applyProtection="1">
      <alignment horizontal="right" vertical="center"/>
    </xf>
    <xf numFmtId="4" fontId="1" fillId="0" borderId="16" xfId="0" applyNumberFormat="1" applyFont="1" applyFill="1" applyBorder="1" applyAlignment="1" applyProtection="1">
      <alignment horizontal="right" vertical="center"/>
    </xf>
    <xf numFmtId="3" fontId="1" fillId="0" borderId="9" xfId="0" applyNumberFormat="1" applyFont="1" applyFill="1" applyBorder="1" applyAlignment="1" applyProtection="1">
      <alignment horizontal="center" vertical="center"/>
    </xf>
    <xf numFmtId="4" fontId="1" fillId="0" borderId="9" xfId="0" applyNumberFormat="1" applyFont="1" applyFill="1" applyBorder="1" applyAlignment="1" applyProtection="1">
      <alignment horizontal="right" vertical="center"/>
    </xf>
    <xf numFmtId="4" fontId="1" fillId="0" borderId="17" xfId="0" applyNumberFormat="1" applyFont="1" applyFill="1" applyBorder="1" applyAlignment="1" applyProtection="1">
      <alignment horizontal="right" vertical="center"/>
    </xf>
    <xf numFmtId="4" fontId="1" fillId="0" borderId="14" xfId="0" applyNumberFormat="1" applyFont="1" applyFill="1" applyBorder="1" applyAlignment="1" applyProtection="1">
      <alignment horizontal="right" vertical="center"/>
    </xf>
    <xf numFmtId="4" fontId="2" fillId="0" borderId="20" xfId="0" applyNumberFormat="1" applyFont="1" applyFill="1" applyBorder="1" applyAlignment="1" applyProtection="1">
      <alignment horizontal="right" vertical="center"/>
    </xf>
    <xf numFmtId="4" fontId="2" fillId="0" borderId="15" xfId="0" applyNumberFormat="1" applyFont="1" applyFill="1" applyBorder="1" applyAlignment="1" applyProtection="1">
      <alignment horizontal="right" vertical="center"/>
    </xf>
    <xf numFmtId="4" fontId="2" fillId="0" borderId="21" xfId="0" applyNumberFormat="1" applyFont="1" applyFill="1" applyBorder="1" applyAlignment="1" applyProtection="1">
      <alignment horizontal="right" vertical="center"/>
    </xf>
    <xf numFmtId="4" fontId="1" fillId="0" borderId="18" xfId="0" applyNumberFormat="1" applyFont="1" applyFill="1" applyBorder="1" applyAlignment="1" applyProtection="1">
      <alignment horizontal="right" vertical="center"/>
    </xf>
    <xf numFmtId="4" fontId="1" fillId="0" borderId="25" xfId="0" applyNumberFormat="1" applyFont="1" applyFill="1" applyBorder="1" applyAlignment="1" applyProtection="1">
      <alignment horizontal="right" vertical="center"/>
    </xf>
    <xf numFmtId="4" fontId="2" fillId="0" borderId="19" xfId="0" applyNumberFormat="1" applyFont="1" applyFill="1" applyBorder="1" applyAlignment="1" applyProtection="1">
      <alignment horizontal="right" vertical="center"/>
    </xf>
    <xf numFmtId="0" fontId="2" fillId="0" borderId="4" xfId="0" applyFont="1" applyBorder="1" applyAlignment="1" applyProtection="1">
      <alignment vertical="center"/>
    </xf>
    <xf numFmtId="0" fontId="1" fillId="0" borderId="4" xfId="0" applyFont="1" applyBorder="1" applyAlignment="1" applyProtection="1">
      <alignment vertical="center"/>
    </xf>
    <xf numFmtId="4" fontId="2" fillId="0" borderId="5" xfId="0" applyNumberFormat="1" applyFont="1" applyBorder="1" applyAlignment="1" applyProtection="1">
      <alignment vertical="center"/>
    </xf>
    <xf numFmtId="0" fontId="1" fillId="0" borderId="10" xfId="0" applyFont="1" applyFill="1" applyBorder="1" applyAlignment="1" applyProtection="1">
      <alignment horizontal="left" vertical="center"/>
    </xf>
    <xf numFmtId="0" fontId="1" fillId="0" borderId="22" xfId="0" applyFont="1" applyFill="1" applyBorder="1" applyAlignment="1" applyProtection="1">
      <alignment horizontal="left" vertical="center"/>
    </xf>
    <xf numFmtId="0" fontId="1" fillId="0" borderId="23" xfId="0" applyFont="1" applyFill="1" applyBorder="1" applyAlignment="1" applyProtection="1">
      <alignment horizontal="left" vertical="center"/>
    </xf>
    <xf numFmtId="4" fontId="1" fillId="0" borderId="11" xfId="0" applyNumberFormat="1" applyFont="1" applyFill="1" applyBorder="1" applyAlignment="1" applyProtection="1">
      <alignment vertical="center"/>
    </xf>
    <xf numFmtId="4" fontId="1" fillId="0" borderId="12" xfId="0" applyNumberFormat="1" applyFont="1" applyFill="1" applyBorder="1" applyAlignment="1" applyProtection="1">
      <alignment vertical="center"/>
    </xf>
    <xf numFmtId="4" fontId="1" fillId="0" borderId="13" xfId="0" applyNumberFormat="1" applyFont="1" applyFill="1" applyBorder="1" applyAlignment="1" applyProtection="1">
      <alignment vertical="center"/>
    </xf>
    <xf numFmtId="4" fontId="1" fillId="0" borderId="15" xfId="0" applyNumberFormat="1" applyFont="1" applyFill="1" applyBorder="1" applyAlignment="1" applyProtection="1">
      <alignment vertical="center"/>
    </xf>
    <xf numFmtId="4" fontId="1" fillId="0" borderId="16" xfId="0" applyNumberFormat="1" applyFont="1" applyFill="1" applyBorder="1" applyAlignment="1" applyProtection="1">
      <alignment vertical="center"/>
    </xf>
    <xf numFmtId="4" fontId="1" fillId="0" borderId="17" xfId="0" applyNumberFormat="1" applyFont="1" applyFill="1" applyBorder="1" applyAlignment="1" applyProtection="1">
      <alignment vertical="center"/>
    </xf>
    <xf numFmtId="0" fontId="1" fillId="0" borderId="1" xfId="0" applyFont="1" applyBorder="1" applyAlignment="1" applyProtection="1">
      <alignment horizontal="right" vertical="center"/>
    </xf>
    <xf numFmtId="0" fontId="1" fillId="0" borderId="3" xfId="0" applyFont="1" applyBorder="1" applyAlignment="1" applyProtection="1">
      <alignment horizontal="left" vertical="center"/>
    </xf>
    <xf numFmtId="0" fontId="1" fillId="0" borderId="4" xfId="0" applyFont="1" applyBorder="1" applyAlignment="1" applyProtection="1">
      <alignment horizontal="right" vertical="center"/>
    </xf>
    <xf numFmtId="0" fontId="1" fillId="0" borderId="5" xfId="0" applyFont="1" applyBorder="1" applyAlignment="1" applyProtection="1">
      <alignment horizontal="left" vertical="center"/>
    </xf>
    <xf numFmtId="0" fontId="1" fillId="0" borderId="11" xfId="0" applyFont="1" applyBorder="1" applyAlignment="1" applyProtection="1">
      <alignment vertical="center"/>
    </xf>
    <xf numFmtId="0" fontId="1" fillId="0" borderId="7" xfId="0" applyFont="1" applyBorder="1" applyAlignment="1" applyProtection="1">
      <alignment vertical="center"/>
    </xf>
    <xf numFmtId="0" fontId="1" fillId="0" borderId="7" xfId="0" applyFont="1" applyBorder="1" applyAlignment="1" applyProtection="1">
      <alignment horizontal="left" vertical="center" wrapText="1"/>
    </xf>
    <xf numFmtId="164" fontId="5" fillId="4" borderId="28" xfId="0" applyNumberFormat="1" applyFont="1" applyFill="1" applyBorder="1" applyAlignment="1" applyProtection="1">
      <alignment vertical="center"/>
    </xf>
    <xf numFmtId="166" fontId="5" fillId="0" borderId="2" xfId="0" applyNumberFormat="1" applyFont="1" applyFill="1" applyBorder="1" applyAlignment="1" applyProtection="1">
      <alignment vertical="center"/>
    </xf>
    <xf numFmtId="168" fontId="5" fillId="0" borderId="6" xfId="0" applyNumberFormat="1" applyFont="1" applyFill="1" applyBorder="1" applyAlignment="1" applyProtection="1">
      <alignment vertical="center"/>
    </xf>
    <xf numFmtId="0" fontId="1" fillId="0" borderId="0" xfId="0" applyFont="1" applyBorder="1" applyAlignment="1" applyProtection="1">
      <alignment horizontal="left" vertical="center"/>
    </xf>
    <xf numFmtId="0" fontId="1" fillId="0" borderId="0" xfId="0" applyFont="1" applyAlignment="1" applyProtection="1">
      <alignment vertical="center"/>
    </xf>
    <xf numFmtId="49" fontId="2" fillId="3" borderId="1" xfId="0" applyNumberFormat="1" applyFont="1" applyFill="1" applyBorder="1" applyAlignment="1" applyProtection="1">
      <alignment horizontal="right" vertical="center"/>
      <protection locked="0"/>
    </xf>
    <xf numFmtId="0" fontId="2" fillId="3" borderId="1" xfId="0" applyNumberFormat="1" applyFont="1" applyFill="1" applyBorder="1" applyAlignment="1" applyProtection="1">
      <alignment horizontal="left" vertical="center"/>
      <protection locked="0"/>
    </xf>
    <xf numFmtId="0" fontId="4" fillId="0" borderId="0" xfId="0" applyFont="1" applyAlignment="1" applyProtection="1">
      <alignment vertical="center"/>
    </xf>
    <xf numFmtId="0" fontId="1" fillId="0" borderId="0" xfId="0" applyFont="1" applyFill="1" applyBorder="1" applyAlignment="1" applyProtection="1">
      <alignment horizontal="right" vertical="center"/>
    </xf>
    <xf numFmtId="4" fontId="12" fillId="3" borderId="1" xfId="0" applyNumberFormat="1" applyFont="1" applyFill="1" applyBorder="1" applyAlignment="1" applyProtection="1">
      <alignment horizontal="center" vertical="center"/>
      <protection locked="0"/>
    </xf>
    <xf numFmtId="49" fontId="12" fillId="3" borderId="1" xfId="0" applyNumberFormat="1" applyFont="1" applyFill="1" applyBorder="1" applyAlignment="1" applyProtection="1">
      <alignment horizontal="right" vertical="center"/>
      <protection locked="0"/>
    </xf>
    <xf numFmtId="0" fontId="12" fillId="0" borderId="0" xfId="0" applyFont="1" applyProtection="1"/>
    <xf numFmtId="14" fontId="12" fillId="3" borderId="1" xfId="0" applyNumberFormat="1" applyFont="1" applyFill="1" applyBorder="1" applyAlignment="1" applyProtection="1">
      <alignment horizontal="right" vertical="center"/>
      <protection locked="0"/>
    </xf>
    <xf numFmtId="0" fontId="12" fillId="3" borderId="1" xfId="0" applyFont="1" applyFill="1" applyBorder="1" applyAlignment="1" applyProtection="1">
      <alignment horizontal="right" vertical="center"/>
      <protection locked="0"/>
    </xf>
    <xf numFmtId="0" fontId="2" fillId="3" borderId="12" xfId="0" applyFont="1" applyFill="1" applyBorder="1" applyAlignment="1" applyProtection="1">
      <alignment horizontal="center" vertical="center"/>
      <protection locked="0"/>
    </xf>
    <xf numFmtId="164" fontId="4" fillId="3" borderId="26" xfId="0" applyNumberFormat="1" applyFont="1" applyFill="1" applyBorder="1" applyAlignment="1" applyProtection="1">
      <alignment vertical="center"/>
      <protection locked="0"/>
    </xf>
    <xf numFmtId="4" fontId="12" fillId="3" borderId="11" xfId="0" applyNumberFormat="1" applyFont="1" applyFill="1" applyBorder="1" applyAlignment="1" applyProtection="1">
      <alignment horizontal="center" vertical="center"/>
      <protection locked="0"/>
    </xf>
    <xf numFmtId="4" fontId="12" fillId="3" borderId="27" xfId="0" applyNumberFormat="1" applyFont="1" applyFill="1" applyBorder="1" applyAlignment="1" applyProtection="1">
      <alignment horizontal="center" vertical="center"/>
      <protection locked="0"/>
    </xf>
    <xf numFmtId="4" fontId="12" fillId="3" borderId="13" xfId="0" applyNumberFormat="1" applyFont="1" applyFill="1" applyBorder="1" applyAlignment="1" applyProtection="1">
      <alignment horizontal="center" vertical="center"/>
      <protection locked="0"/>
    </xf>
    <xf numFmtId="4" fontId="12" fillId="3" borderId="29" xfId="0" applyNumberFormat="1" applyFont="1" applyFill="1" applyBorder="1" applyAlignment="1" applyProtection="1">
      <alignment horizontal="center" vertical="center"/>
      <protection locked="0"/>
    </xf>
    <xf numFmtId="4" fontId="12" fillId="3" borderId="16" xfId="0" applyNumberFormat="1" applyFont="1" applyFill="1" applyBorder="1" applyAlignment="1" applyProtection="1">
      <alignment horizontal="center" vertical="center"/>
      <protection locked="0"/>
    </xf>
    <xf numFmtId="165" fontId="12" fillId="3" borderId="7" xfId="0" applyNumberFormat="1" applyFont="1" applyFill="1" applyBorder="1" applyAlignment="1" applyProtection="1">
      <alignment horizontal="center" vertical="center"/>
      <protection locked="0"/>
    </xf>
    <xf numFmtId="165" fontId="12" fillId="3" borderId="8" xfId="0" applyNumberFormat="1" applyFont="1" applyFill="1" applyBorder="1" applyAlignment="1" applyProtection="1">
      <alignment horizontal="center" vertical="center"/>
      <protection locked="0"/>
    </xf>
    <xf numFmtId="165" fontId="12" fillId="3" borderId="9" xfId="0" applyNumberFormat="1" applyFont="1" applyFill="1" applyBorder="1" applyAlignment="1" applyProtection="1">
      <alignment horizontal="center" vertical="center"/>
      <protection locked="0"/>
    </xf>
    <xf numFmtId="0" fontId="12" fillId="3" borderId="18" xfId="0" applyFont="1" applyFill="1" applyBorder="1" applyAlignment="1" applyProtection="1">
      <alignment horizontal="center" vertical="center"/>
      <protection locked="0"/>
    </xf>
    <xf numFmtId="0" fontId="1" fillId="0" borderId="0" xfId="0" applyFont="1" applyFill="1" applyBorder="1" applyAlignment="1" applyProtection="1">
      <alignment horizontal="right" vertical="top"/>
    </xf>
    <xf numFmtId="49" fontId="2" fillId="0" borderId="0" xfId="0" applyNumberFormat="1" applyFont="1" applyFill="1" applyBorder="1" applyAlignment="1" applyProtection="1">
      <alignment horizontal="right" vertical="top"/>
    </xf>
    <xf numFmtId="164" fontId="4" fillId="3" borderId="2" xfId="0" applyNumberFormat="1" applyFont="1" applyFill="1" applyBorder="1" applyAlignment="1" applyProtection="1">
      <alignment vertical="center"/>
      <protection locked="0"/>
    </xf>
    <xf numFmtId="49" fontId="25" fillId="0" borderId="0" xfId="0" applyNumberFormat="1" applyFont="1" applyFill="1" applyBorder="1" applyAlignment="1" applyProtection="1">
      <alignment horizontal="right"/>
    </xf>
    <xf numFmtId="0" fontId="25" fillId="0" borderId="0" xfId="0" applyNumberFormat="1" applyFont="1" applyFill="1" applyBorder="1" applyAlignment="1" applyProtection="1">
      <alignment horizontal="left"/>
    </xf>
    <xf numFmtId="167" fontId="26" fillId="0" borderId="0" xfId="0" applyNumberFormat="1" applyFont="1" applyFill="1" applyBorder="1" applyAlignment="1" applyProtection="1">
      <alignment horizontal="center"/>
    </xf>
    <xf numFmtId="0" fontId="23" fillId="0" borderId="0" xfId="0" applyFont="1" applyFill="1" applyBorder="1" applyProtection="1"/>
    <xf numFmtId="0" fontId="27" fillId="0" borderId="0" xfId="0" applyFont="1" applyFill="1" applyBorder="1" applyAlignment="1" applyProtection="1"/>
    <xf numFmtId="164" fontId="28" fillId="0" borderId="0" xfId="0" applyNumberFormat="1" applyFont="1" applyFill="1" applyBorder="1" applyProtection="1"/>
    <xf numFmtId="0" fontId="1" fillId="0" borderId="3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 fillId="0" borderId="34" xfId="0" applyFont="1" applyFill="1" applyBorder="1" applyAlignment="1" applyProtection="1">
      <alignment horizontal="left" vertical="center"/>
    </xf>
    <xf numFmtId="4" fontId="1" fillId="0" borderId="48" xfId="0" applyNumberFormat="1" applyFont="1" applyFill="1" applyBorder="1" applyAlignment="1" applyProtection="1">
      <alignment horizontal="right" vertical="center"/>
    </xf>
    <xf numFmtId="4" fontId="1" fillId="0" borderId="32" xfId="0" applyNumberFormat="1" applyFont="1" applyFill="1" applyBorder="1" applyAlignment="1" applyProtection="1">
      <alignment horizontal="right" vertical="center"/>
    </xf>
    <xf numFmtId="4" fontId="1" fillId="0" borderId="45" xfId="0" applyNumberFormat="1" applyFont="1" applyFill="1" applyBorder="1" applyAlignment="1" applyProtection="1">
      <alignment horizontal="right" vertical="center"/>
    </xf>
    <xf numFmtId="4" fontId="1" fillId="0" borderId="36" xfId="0" applyNumberFormat="1" applyFont="1" applyFill="1" applyBorder="1" applyAlignment="1" applyProtection="1">
      <alignment horizontal="right" vertical="center"/>
    </xf>
    <xf numFmtId="0" fontId="1" fillId="0" borderId="16" xfId="0" applyFont="1" applyBorder="1" applyAlignment="1" applyProtection="1">
      <alignment horizontal="left" vertical="center"/>
    </xf>
    <xf numFmtId="0" fontId="1" fillId="0" borderId="9" xfId="0" applyFont="1" applyBorder="1" applyAlignment="1" applyProtection="1">
      <alignment horizontal="left" vertical="center"/>
    </xf>
    <xf numFmtId="0" fontId="1" fillId="0" borderId="17" xfId="0" applyFont="1" applyBorder="1" applyAlignment="1" applyProtection="1">
      <alignment horizontal="left" vertical="center"/>
    </xf>
    <xf numFmtId="4" fontId="12" fillId="3" borderId="36" xfId="0" applyNumberFormat="1" applyFont="1" applyFill="1" applyBorder="1" applyAlignment="1" applyProtection="1">
      <alignment horizontal="center" vertical="center"/>
      <protection locked="0"/>
    </xf>
    <xf numFmtId="4" fontId="12" fillId="3" borderId="15" xfId="0" applyNumberFormat="1" applyFont="1" applyFill="1" applyBorder="1" applyAlignment="1" applyProtection="1">
      <alignment horizontal="center" vertical="center"/>
      <protection locked="0"/>
    </xf>
    <xf numFmtId="0" fontId="2" fillId="0" borderId="40" xfId="0" applyFont="1" applyBorder="1" applyAlignment="1" applyProtection="1">
      <alignment horizontal="center"/>
    </xf>
    <xf numFmtId="0" fontId="2" fillId="0" borderId="24" xfId="0" applyFont="1" applyBorder="1" applyAlignment="1" applyProtection="1">
      <alignment horizontal="center"/>
    </xf>
    <xf numFmtId="0" fontId="10" fillId="2" borderId="38" xfId="0" applyFont="1" applyFill="1" applyBorder="1" applyAlignment="1" applyProtection="1">
      <alignment horizontal="center" wrapText="1"/>
    </xf>
    <xf numFmtId="0" fontId="10" fillId="2" borderId="24" xfId="0" applyFont="1" applyFill="1" applyBorder="1" applyAlignment="1" applyProtection="1">
      <alignment horizontal="center" wrapText="1"/>
    </xf>
    <xf numFmtId="4" fontId="12" fillId="3" borderId="33" xfId="0" applyNumberFormat="1" applyFont="1" applyFill="1" applyBorder="1" applyAlignment="1" applyProtection="1">
      <alignment horizontal="center" vertical="center"/>
      <protection locked="0"/>
    </xf>
    <xf numFmtId="4" fontId="12" fillId="3" borderId="34" xfId="0" applyNumberFormat="1" applyFont="1" applyFill="1" applyBorder="1" applyAlignment="1" applyProtection="1">
      <alignment horizontal="center" vertical="center"/>
      <protection locked="0"/>
    </xf>
    <xf numFmtId="4" fontId="12" fillId="3" borderId="27" xfId="0" applyNumberFormat="1" applyFont="1" applyFill="1" applyBorder="1" applyAlignment="1" applyProtection="1">
      <alignment horizontal="center" vertical="center"/>
      <protection locked="0"/>
    </xf>
    <xf numFmtId="4" fontId="12" fillId="3" borderId="2" xfId="0" applyNumberFormat="1" applyFont="1" applyFill="1" applyBorder="1" applyAlignment="1" applyProtection="1">
      <alignment horizontal="center" vertical="center"/>
      <protection locked="0"/>
    </xf>
    <xf numFmtId="0" fontId="10" fillId="2" borderId="11"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16" xfId="0" applyFont="1" applyFill="1" applyBorder="1" applyAlignment="1" applyProtection="1">
      <alignment horizontal="left"/>
    </xf>
    <xf numFmtId="0" fontId="10" fillId="2" borderId="17" xfId="0" applyFont="1" applyFill="1" applyBorder="1" applyAlignment="1" applyProtection="1">
      <alignment horizontal="left"/>
    </xf>
    <xf numFmtId="0" fontId="1" fillId="0" borderId="16" xfId="0" applyFont="1" applyFill="1" applyBorder="1" applyAlignment="1" applyProtection="1">
      <alignment horizontal="left" vertical="center"/>
    </xf>
    <xf numFmtId="0" fontId="1" fillId="0" borderId="17" xfId="0" applyFont="1" applyFill="1" applyBorder="1" applyAlignment="1" applyProtection="1">
      <alignment horizontal="left" vertical="center"/>
    </xf>
    <xf numFmtId="0" fontId="1" fillId="0" borderId="13"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11" xfId="0" applyFont="1" applyFill="1" applyBorder="1" applyAlignment="1" applyProtection="1">
      <alignment horizontal="left" vertical="center"/>
    </xf>
    <xf numFmtId="0" fontId="1" fillId="0" borderId="12" xfId="0" applyFont="1" applyFill="1" applyBorder="1" applyAlignment="1" applyProtection="1">
      <alignment horizontal="left" vertical="center"/>
    </xf>
    <xf numFmtId="0" fontId="10" fillId="2" borderId="10" xfId="0" applyFont="1" applyFill="1" applyBorder="1" applyAlignment="1" applyProtection="1">
      <alignment horizontal="center" wrapText="1"/>
    </xf>
    <xf numFmtId="0" fontId="10" fillId="2" borderId="42" xfId="0" applyFont="1" applyFill="1" applyBorder="1" applyAlignment="1" applyProtection="1">
      <alignment horizontal="center" wrapText="1"/>
    </xf>
    <xf numFmtId="0" fontId="1" fillId="0" borderId="11" xfId="0" applyFont="1" applyBorder="1" applyAlignment="1" applyProtection="1">
      <alignment horizontal="left" vertical="center"/>
    </xf>
    <xf numFmtId="0" fontId="1" fillId="0" borderId="7" xfId="0" applyFont="1" applyBorder="1" applyAlignment="1" applyProtection="1">
      <alignment horizontal="left" vertical="center"/>
    </xf>
    <xf numFmtId="0" fontId="1" fillId="0" borderId="13" xfId="0" applyFont="1" applyBorder="1" applyAlignment="1" applyProtection="1">
      <alignment horizontal="left" vertical="center"/>
    </xf>
    <xf numFmtId="0" fontId="1" fillId="0" borderId="8" xfId="0" applyFont="1" applyBorder="1" applyAlignment="1" applyProtection="1">
      <alignment horizontal="left" vertical="center"/>
    </xf>
    <xf numFmtId="0" fontId="1" fillId="0" borderId="49" xfId="0" applyFont="1" applyBorder="1" applyAlignment="1" applyProtection="1">
      <alignment horizontal="left" vertical="center"/>
    </xf>
    <xf numFmtId="0" fontId="1" fillId="0" borderId="18" xfId="0" applyFont="1" applyBorder="1" applyAlignment="1" applyProtection="1">
      <alignment horizontal="left" vertical="center"/>
    </xf>
    <xf numFmtId="0" fontId="1" fillId="0" borderId="47" xfId="0" applyFont="1" applyBorder="1" applyAlignment="1" applyProtection="1">
      <alignment horizontal="left" vertical="center"/>
    </xf>
    <xf numFmtId="4" fontId="1" fillId="0" borderId="31" xfId="0" applyNumberFormat="1" applyFont="1" applyFill="1" applyBorder="1" applyAlignment="1" applyProtection="1">
      <alignment horizontal="right" vertical="center"/>
    </xf>
    <xf numFmtId="0" fontId="9" fillId="0" borderId="7" xfId="0" applyFont="1" applyFill="1" applyBorder="1" applyAlignment="1" applyProtection="1">
      <alignment vertical="center"/>
    </xf>
    <xf numFmtId="4" fontId="1" fillId="0" borderId="35" xfId="0" applyNumberFormat="1" applyFont="1" applyFill="1" applyBorder="1" applyAlignment="1" applyProtection="1">
      <alignment horizontal="right" vertical="center"/>
    </xf>
    <xf numFmtId="4" fontId="1" fillId="0" borderId="37" xfId="0" applyNumberFormat="1" applyFont="1" applyFill="1" applyBorder="1" applyAlignment="1" applyProtection="1">
      <alignment horizontal="right" vertical="center"/>
    </xf>
    <xf numFmtId="0" fontId="10" fillId="2" borderId="40" xfId="0" applyFont="1" applyFill="1" applyBorder="1" applyAlignment="1" applyProtection="1">
      <alignment horizontal="left"/>
    </xf>
    <xf numFmtId="0" fontId="10" fillId="2" borderId="24" xfId="0" applyFont="1" applyFill="1" applyBorder="1" applyAlignment="1" applyProtection="1">
      <alignment horizontal="left"/>
    </xf>
    <xf numFmtId="4" fontId="12" fillId="3" borderId="29" xfId="0" applyNumberFormat="1" applyFont="1" applyFill="1" applyBorder="1" applyAlignment="1" applyProtection="1">
      <alignment horizontal="center" vertical="center"/>
      <protection locked="0"/>
    </xf>
    <xf numFmtId="4" fontId="12" fillId="3" borderId="41" xfId="0" applyNumberFormat="1" applyFont="1" applyFill="1" applyBorder="1" applyAlignment="1" applyProtection="1">
      <alignment horizontal="center" vertical="center"/>
      <protection locked="0"/>
    </xf>
    <xf numFmtId="0" fontId="10" fillId="2" borderId="40" xfId="0" applyFont="1" applyFill="1" applyBorder="1" applyAlignment="1" applyProtection="1">
      <alignment horizontal="center" wrapText="1"/>
    </xf>
    <xf numFmtId="0" fontId="12" fillId="3" borderId="29" xfId="0" applyFont="1" applyFill="1" applyBorder="1" applyAlignment="1" applyProtection="1">
      <alignment horizontal="center" vertical="center"/>
      <protection locked="0"/>
    </xf>
    <xf numFmtId="0" fontId="12" fillId="3" borderId="41" xfId="0" applyFont="1" applyFill="1" applyBorder="1" applyAlignment="1" applyProtection="1">
      <alignment horizontal="center" vertical="center"/>
      <protection locked="0"/>
    </xf>
    <xf numFmtId="0" fontId="12" fillId="3" borderId="33" xfId="0" applyFont="1" applyFill="1" applyBorder="1" applyAlignment="1" applyProtection="1">
      <alignment horizontal="center" vertical="center"/>
      <protection locked="0"/>
    </xf>
    <xf numFmtId="0" fontId="12" fillId="3" borderId="34" xfId="0" applyFont="1" applyFill="1" applyBorder="1" applyAlignment="1" applyProtection="1">
      <alignment horizontal="center" vertical="center"/>
      <protection locked="0"/>
    </xf>
    <xf numFmtId="4" fontId="12" fillId="3" borderId="31" xfId="0" applyNumberFormat="1" applyFont="1" applyFill="1" applyBorder="1" applyAlignment="1" applyProtection="1">
      <alignment horizontal="center" vertical="center"/>
      <protection locked="0"/>
    </xf>
    <xf numFmtId="4" fontId="12" fillId="3" borderId="12" xfId="0" applyNumberFormat="1" applyFont="1" applyFill="1" applyBorder="1" applyAlignment="1" applyProtection="1">
      <alignment horizontal="center" vertical="center"/>
      <protection locked="0"/>
    </xf>
    <xf numFmtId="4" fontId="12" fillId="3" borderId="32" xfId="0" applyNumberFormat="1" applyFont="1" applyFill="1" applyBorder="1" applyAlignment="1" applyProtection="1">
      <alignment horizontal="center" vertical="center"/>
      <protection locked="0"/>
    </xf>
    <xf numFmtId="4" fontId="12" fillId="3" borderId="17" xfId="0" applyNumberFormat="1" applyFont="1" applyFill="1" applyBorder="1" applyAlignment="1" applyProtection="1">
      <alignment horizontal="center" vertical="center"/>
      <protection locked="0"/>
    </xf>
    <xf numFmtId="4" fontId="1" fillId="0" borderId="8" xfId="0" applyNumberFormat="1" applyFont="1" applyFill="1" applyBorder="1" applyAlignment="1" applyProtection="1">
      <alignment horizontal="right" vertical="center"/>
    </xf>
    <xf numFmtId="0" fontId="9" fillId="0" borderId="15" xfId="0" applyFont="1" applyFill="1" applyBorder="1" applyAlignment="1" applyProtection="1">
      <alignment vertical="center"/>
    </xf>
    <xf numFmtId="0" fontId="10" fillId="2" borderId="49" xfId="0" applyFont="1" applyFill="1" applyBorder="1" applyAlignment="1" applyProtection="1">
      <alignment horizontal="center" wrapText="1"/>
    </xf>
    <xf numFmtId="0" fontId="9" fillId="0" borderId="19" xfId="0" applyFont="1" applyBorder="1" applyAlignment="1" applyProtection="1"/>
    <xf numFmtId="4" fontId="1" fillId="0" borderId="7" xfId="0" applyNumberFormat="1" applyFont="1" applyFill="1" applyBorder="1" applyAlignment="1" applyProtection="1">
      <alignment horizontal="right" vertical="center"/>
    </xf>
    <xf numFmtId="0" fontId="9" fillId="0" borderId="12" xfId="0" applyFont="1" applyFill="1" applyBorder="1" applyAlignment="1" applyProtection="1">
      <alignment vertical="center"/>
    </xf>
    <xf numFmtId="14" fontId="28" fillId="0" borderId="0" xfId="0" applyNumberFormat="1" applyFont="1" applyFill="1" applyBorder="1" applyAlignment="1" applyProtection="1">
      <alignment horizontal="right"/>
    </xf>
    <xf numFmtId="0" fontId="28" fillId="0" borderId="0" xfId="0" applyFont="1" applyFill="1" applyBorder="1" applyAlignment="1" applyProtection="1">
      <alignment horizontal="right"/>
    </xf>
    <xf numFmtId="4" fontId="1" fillId="0" borderId="9" xfId="0" applyNumberFormat="1" applyFont="1" applyFill="1" applyBorder="1" applyAlignment="1" applyProtection="1">
      <alignment horizontal="right" vertical="center"/>
    </xf>
    <xf numFmtId="0" fontId="9" fillId="0" borderId="17" xfId="0" applyFont="1" applyFill="1" applyBorder="1" applyAlignment="1" applyProtection="1">
      <alignment vertical="center"/>
    </xf>
    <xf numFmtId="0" fontId="10" fillId="2" borderId="18" xfId="0" applyFont="1" applyFill="1" applyBorder="1" applyAlignment="1" applyProtection="1">
      <alignment horizontal="center" wrapText="1"/>
    </xf>
    <xf numFmtId="0" fontId="10" fillId="2" borderId="30" xfId="0" applyFont="1" applyFill="1" applyBorder="1" applyAlignment="1" applyProtection="1">
      <alignment horizontal="center" wrapText="1"/>
    </xf>
    <xf numFmtId="0" fontId="9" fillId="0" borderId="18" xfId="0" applyFont="1" applyBorder="1" applyAlignment="1" applyProtection="1"/>
    <xf numFmtId="0" fontId="9" fillId="0" borderId="15" xfId="0" applyFont="1" applyFill="1" applyBorder="1" applyAlignment="1" applyProtection="1">
      <alignment horizontal="right" vertical="center"/>
    </xf>
    <xf numFmtId="0" fontId="9" fillId="0" borderId="17" xfId="0" applyFont="1" applyFill="1" applyBorder="1" applyAlignment="1" applyProtection="1">
      <alignment horizontal="right" vertical="center"/>
    </xf>
    <xf numFmtId="0" fontId="9" fillId="0" borderId="12" xfId="0" applyFont="1" applyFill="1" applyBorder="1" applyAlignment="1" applyProtection="1">
      <alignment horizontal="right" vertical="center"/>
    </xf>
    <xf numFmtId="0" fontId="10" fillId="2" borderId="47" xfId="0" applyFont="1" applyFill="1" applyBorder="1" applyAlignment="1" applyProtection="1">
      <alignment horizontal="center" wrapText="1"/>
    </xf>
    <xf numFmtId="0" fontId="1" fillId="0" borderId="8" xfId="0" applyFont="1" applyFill="1" applyBorder="1" applyAlignment="1" applyProtection="1">
      <alignment horizontal="left" vertical="center"/>
    </xf>
    <xf numFmtId="0" fontId="1" fillId="0" borderId="53" xfId="0" applyFont="1" applyFill="1" applyBorder="1" applyAlignment="1" applyProtection="1">
      <alignment horizontal="left" vertical="center"/>
    </xf>
    <xf numFmtId="0" fontId="1" fillId="0" borderId="14" xfId="0" applyFont="1" applyFill="1" applyBorder="1" applyAlignment="1" applyProtection="1">
      <alignment horizontal="left" vertical="center"/>
    </xf>
    <xf numFmtId="0" fontId="2" fillId="2" borderId="40" xfId="0" applyFont="1" applyFill="1" applyBorder="1" applyAlignment="1" applyProtection="1">
      <alignment horizontal="left"/>
    </xf>
    <xf numFmtId="0" fontId="2" fillId="2" borderId="38" xfId="0" applyFont="1" applyFill="1" applyBorder="1" applyAlignment="1" applyProtection="1">
      <alignment horizontal="left"/>
    </xf>
    <xf numFmtId="0" fontId="2" fillId="2" borderId="30" xfId="0" applyFont="1" applyFill="1" applyBorder="1" applyAlignment="1" applyProtection="1">
      <alignment horizontal="left"/>
    </xf>
    <xf numFmtId="0" fontId="1" fillId="0" borderId="18" xfId="0" applyFont="1" applyFill="1" applyBorder="1" applyAlignment="1" applyProtection="1">
      <alignment horizontal="center" vertical="center"/>
    </xf>
    <xf numFmtId="0" fontId="10" fillId="2" borderId="43" xfId="0" applyFont="1" applyFill="1" applyBorder="1" applyAlignment="1" applyProtection="1">
      <alignment horizontal="center" wrapText="1"/>
    </xf>
    <xf numFmtId="0" fontId="10" fillId="2" borderId="44" xfId="0" applyFont="1" applyFill="1" applyBorder="1" applyAlignment="1" applyProtection="1">
      <alignment horizontal="center" wrapText="1"/>
    </xf>
    <xf numFmtId="4" fontId="1" fillId="0" borderId="46" xfId="0" applyNumberFormat="1" applyFont="1" applyFill="1" applyBorder="1" applyAlignment="1" applyProtection="1">
      <alignment horizontal="right" vertical="center"/>
    </xf>
    <xf numFmtId="0" fontId="9" fillId="0" borderId="7" xfId="0" applyFont="1" applyFill="1" applyBorder="1" applyAlignment="1" applyProtection="1">
      <alignment horizontal="right" vertical="center"/>
    </xf>
    <xf numFmtId="0" fontId="9" fillId="0" borderId="8" xfId="0" applyFont="1" applyFill="1" applyBorder="1" applyAlignment="1" applyProtection="1">
      <alignment horizontal="right" vertical="center"/>
    </xf>
    <xf numFmtId="0" fontId="1" fillId="0" borderId="37" xfId="0" applyFont="1" applyFill="1" applyBorder="1" applyAlignment="1" applyProtection="1">
      <alignment horizontal="left" vertical="center"/>
    </xf>
    <xf numFmtId="0" fontId="1" fillId="0" borderId="41" xfId="0" applyFont="1" applyFill="1" applyBorder="1" applyAlignment="1" applyProtection="1">
      <alignment horizontal="left" vertical="center"/>
    </xf>
    <xf numFmtId="0" fontId="10" fillId="2" borderId="10" xfId="0" applyFont="1" applyFill="1" applyBorder="1" applyAlignment="1" applyProtection="1">
      <alignment horizontal="left"/>
    </xf>
    <xf numFmtId="0" fontId="10" fillId="2" borderId="23" xfId="0" applyFont="1" applyFill="1" applyBorder="1" applyAlignment="1" applyProtection="1">
      <alignment horizontal="left"/>
    </xf>
    <xf numFmtId="0" fontId="6" fillId="3" borderId="0" xfId="0" applyFont="1" applyFill="1" applyBorder="1" applyAlignment="1" applyProtection="1">
      <alignment horizontal="left" vertical="center"/>
      <protection locked="0"/>
    </xf>
    <xf numFmtId="0" fontId="1" fillId="0" borderId="16" xfId="0" applyFont="1" applyBorder="1" applyAlignment="1" applyProtection="1">
      <alignment horizontal="right" vertical="center"/>
    </xf>
    <xf numFmtId="0" fontId="1" fillId="0" borderId="17" xfId="0" applyFont="1" applyBorder="1" applyAlignment="1" applyProtection="1">
      <alignment horizontal="right" vertical="center"/>
    </xf>
    <xf numFmtId="0" fontId="1" fillId="0" borderId="11" xfId="0" applyFont="1" applyBorder="1" applyAlignment="1" applyProtection="1">
      <alignment horizontal="right" vertical="center"/>
    </xf>
    <xf numFmtId="0" fontId="1" fillId="0" borderId="12" xfId="0" applyFont="1" applyBorder="1" applyAlignment="1" applyProtection="1">
      <alignment horizontal="right" vertical="center"/>
    </xf>
    <xf numFmtId="0" fontId="1" fillId="0" borderId="15" xfId="0" applyFont="1" applyBorder="1" applyAlignment="1" applyProtection="1">
      <alignment horizontal="left" vertical="center"/>
    </xf>
    <xf numFmtId="0" fontId="2" fillId="0" borderId="30" xfId="0" applyFont="1" applyBorder="1" applyAlignment="1" applyProtection="1">
      <alignment horizontal="center"/>
    </xf>
    <xf numFmtId="0" fontId="9" fillId="0" borderId="19" xfId="0" applyFont="1" applyBorder="1" applyAlignment="1" applyProtection="1">
      <alignment horizontal="center"/>
    </xf>
    <xf numFmtId="0" fontId="12" fillId="3" borderId="31"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12" fillId="3" borderId="32" xfId="0" applyFont="1" applyFill="1" applyBorder="1" applyAlignment="1" applyProtection="1">
      <alignment horizontal="center" vertical="center"/>
      <protection locked="0"/>
    </xf>
    <xf numFmtId="0" fontId="12" fillId="3" borderId="17" xfId="0" applyFont="1" applyFill="1" applyBorder="1" applyAlignment="1" applyProtection="1">
      <alignment horizontal="center" vertical="center"/>
      <protection locked="0"/>
    </xf>
    <xf numFmtId="49" fontId="12" fillId="3" borderId="1" xfId="0" applyNumberFormat="1" applyFont="1" applyFill="1" applyBorder="1" applyAlignment="1" applyProtection="1">
      <alignment horizontal="left" vertical="center"/>
      <protection locked="0"/>
    </xf>
    <xf numFmtId="0" fontId="1" fillId="0" borderId="0" xfId="0" applyFont="1" applyBorder="1" applyAlignment="1" applyProtection="1">
      <alignment horizontal="center"/>
      <protection locked="0"/>
    </xf>
    <xf numFmtId="0" fontId="12" fillId="3" borderId="1" xfId="0" applyFont="1" applyFill="1" applyBorder="1" applyAlignment="1" applyProtection="1">
      <alignment horizontal="left" vertical="center"/>
      <protection locked="0"/>
    </xf>
    <xf numFmtId="0" fontId="12" fillId="3" borderId="27" xfId="0" applyFont="1" applyFill="1" applyBorder="1" applyAlignment="1" applyProtection="1">
      <alignment horizontal="left"/>
      <protection locked="0"/>
    </xf>
    <xf numFmtId="0" fontId="12" fillId="3" borderId="27" xfId="0" applyFont="1" applyFill="1" applyBorder="1" applyAlignment="1" applyProtection="1">
      <alignment horizontal="left" vertical="center"/>
      <protection locked="0"/>
    </xf>
    <xf numFmtId="0" fontId="9" fillId="0" borderId="9" xfId="0" applyFont="1" applyFill="1" applyBorder="1" applyAlignment="1" applyProtection="1">
      <alignment horizontal="right" vertical="center"/>
    </xf>
    <xf numFmtId="0" fontId="2" fillId="0" borderId="50" xfId="0" applyFont="1" applyBorder="1" applyAlignment="1" applyProtection="1">
      <alignment horizontal="left" vertical="center"/>
    </xf>
    <xf numFmtId="0" fontId="2" fillId="0" borderId="4" xfId="0" applyFont="1" applyBorder="1" applyAlignment="1" applyProtection="1">
      <alignment horizontal="left" vertical="center"/>
    </xf>
    <xf numFmtId="0" fontId="1" fillId="0" borderId="49" xfId="0" applyFont="1" applyFill="1" applyBorder="1" applyAlignment="1" applyProtection="1">
      <alignment horizontal="left" vertical="center"/>
    </xf>
    <xf numFmtId="0" fontId="1" fillId="0" borderId="18" xfId="0" applyFont="1" applyFill="1" applyBorder="1" applyAlignment="1" applyProtection="1">
      <alignment horizontal="left" vertical="center"/>
    </xf>
    <xf numFmtId="0" fontId="1" fillId="0" borderId="51" xfId="0" applyFont="1" applyFill="1" applyBorder="1" applyAlignment="1" applyProtection="1">
      <alignment horizontal="left" vertical="center"/>
    </xf>
    <xf numFmtId="0" fontId="1" fillId="0" borderId="52" xfId="0" applyFont="1" applyFill="1" applyBorder="1" applyAlignment="1" applyProtection="1">
      <alignment horizontal="left" vertical="center"/>
    </xf>
    <xf numFmtId="0" fontId="9" fillId="0" borderId="0" xfId="0" applyFont="1" applyAlignment="1">
      <alignment horizontal="left" vertical="center" wrapText="1"/>
    </xf>
    <xf numFmtId="0" fontId="16" fillId="0" borderId="0" xfId="0" applyFont="1" applyAlignment="1">
      <alignment horizontal="left" vertical="center" wrapText="1"/>
    </xf>
    <xf numFmtId="0" fontId="7" fillId="0" borderId="0" xfId="1" applyAlignment="1" applyProtection="1">
      <alignment horizontal="left" wrapText="1"/>
    </xf>
    <xf numFmtId="0" fontId="14" fillId="0" borderId="0" xfId="0" applyFont="1" applyAlignment="1">
      <alignment horizontal="center" vertical="center"/>
    </xf>
    <xf numFmtId="0" fontId="23" fillId="0" borderId="0" xfId="0" applyFont="1" applyFill="1" applyProtection="1"/>
    <xf numFmtId="0" fontId="23" fillId="0" borderId="0" xfId="0" applyFont="1" applyFill="1" applyProtection="1">
      <protection locked="0"/>
    </xf>
    <xf numFmtId="0" fontId="23" fillId="0" borderId="0" xfId="0" applyFont="1" applyFill="1"/>
    <xf numFmtId="0" fontId="23" fillId="0" borderId="0" xfId="0" applyFont="1" applyFill="1" applyAlignment="1" applyProtection="1">
      <alignment horizontal="right"/>
    </xf>
    <xf numFmtId="0" fontId="24" fillId="0" borderId="0" xfId="1" applyFont="1" applyFill="1" applyAlignment="1" applyProtection="1"/>
    <xf numFmtId="169" fontId="23" fillId="0" borderId="0" xfId="0" applyNumberFormat="1" applyFont="1" applyFill="1" applyProtection="1"/>
    <xf numFmtId="0" fontId="23" fillId="0" borderId="0" xfId="0" applyFont="1" applyFill="1" applyBorder="1" applyAlignment="1" applyProtection="1">
      <alignment horizontal="left"/>
    </xf>
    <xf numFmtId="0" fontId="23" fillId="0" borderId="0" xfId="0" applyFont="1" applyFill="1" applyBorder="1" applyAlignment="1" applyProtection="1">
      <alignment horizontal="right"/>
    </xf>
    <xf numFmtId="0" fontId="25" fillId="0" borderId="0" xfId="0" applyFont="1" applyFill="1" applyAlignment="1" applyProtection="1">
      <alignment horizontal="right"/>
    </xf>
    <xf numFmtId="166" fontId="26" fillId="0" borderId="0" xfId="2" applyNumberFormat="1" applyFont="1" applyFill="1" applyAlignment="1">
      <alignment horizontal="center"/>
    </xf>
    <xf numFmtId="0" fontId="28" fillId="0" borderId="0" xfId="0" applyFont="1" applyFill="1" applyBorder="1" applyProtection="1"/>
  </cellXfs>
  <cellStyles count="4">
    <cellStyle name="Link" xfId="1" builtinId="8"/>
    <cellStyle name="Normal 2" xfId="3" xr:uid="{1EB5AC65-0676-4107-A5A7-C985B180D4B1}"/>
    <cellStyle name="Standard" xfId="0" builtinId="0"/>
    <cellStyle name="Standard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5F5F5"/>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323850</xdr:colOff>
      <xdr:row>0</xdr:row>
      <xdr:rowOff>0</xdr:rowOff>
    </xdr:from>
    <xdr:to>
      <xdr:col>7</xdr:col>
      <xdr:colOff>0</xdr:colOff>
      <xdr:row>1</xdr:row>
      <xdr:rowOff>342900</xdr:rowOff>
    </xdr:to>
    <xdr:pic>
      <xdr:nvPicPr>
        <xdr:cNvPr id="1069" name="Grafik 1">
          <a:extLst>
            <a:ext uri="{FF2B5EF4-FFF2-40B4-BE49-F238E27FC236}">
              <a16:creationId xmlns:a16="http://schemas.microsoft.com/office/drawing/2014/main" id="{00000000-0008-0000-0100-00002D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72125" y="0"/>
          <a:ext cx="19621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etztransparenz.de/EEG/EEG-Umlagen-Uebersicht" TargetMode="External"/><Relationship Id="rId1" Type="http://schemas.openxmlformats.org/officeDocument/2006/relationships/hyperlink" Target="https://www.netztransparenz.de/KWKG/KWKG-negative-Preis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wemag-netz.de/einspeiser/verguetung_abrechnung/kwkg/" TargetMode="External"/><Relationship Id="rId1" Type="http://schemas.openxmlformats.org/officeDocument/2006/relationships/hyperlink" Target="http://www.wemag-netz.de/einspeiser/verguetung_abrechnung/kwkg/"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D89"/>
  <sheetViews>
    <sheetView tabSelected="1" topLeftCell="H1" zoomScale="70" zoomScaleNormal="70" zoomScaleSheetLayoutView="85" zoomScalePageLayoutView="55" workbookViewId="0">
      <selection activeCell="Q6" sqref="Q6"/>
    </sheetView>
  </sheetViews>
  <sheetFormatPr baseColWidth="10" defaultColWidth="11.3984375" defaultRowHeight="13.5" x14ac:dyDescent="0.35"/>
  <cols>
    <col min="1" max="1" width="5.265625" style="22" customWidth="1"/>
    <col min="2" max="2" width="18.1328125" style="22" customWidth="1"/>
    <col min="3" max="3" width="21.86328125" style="22" customWidth="1"/>
    <col min="4" max="4" width="18.1328125" style="22" customWidth="1"/>
    <col min="5" max="5" width="22.1328125" style="22" customWidth="1"/>
    <col min="6" max="7" width="20.86328125" style="22" customWidth="1"/>
    <col min="8" max="8" width="22.73046875" style="22" customWidth="1"/>
    <col min="9" max="9" width="21.59765625" style="22" customWidth="1"/>
    <col min="10" max="10" width="27" style="242" customWidth="1"/>
    <col min="11" max="11" width="39.86328125" style="242" bestFit="1" customWidth="1"/>
    <col min="12" max="12" width="18.265625" style="242" customWidth="1"/>
    <col min="13" max="13" width="23" style="242" customWidth="1"/>
    <col min="14" max="14" width="30.59765625" style="242" bestFit="1" customWidth="1"/>
    <col min="15" max="15" width="11.3984375" style="242"/>
    <col min="16" max="16" width="25" style="242" bestFit="1" customWidth="1"/>
    <col min="17" max="17" width="15.265625" style="243" bestFit="1" customWidth="1"/>
    <col min="18" max="18" width="14.1328125" style="243" bestFit="1" customWidth="1"/>
    <col min="19" max="19" width="13.59765625" style="243" bestFit="1" customWidth="1"/>
    <col min="20" max="20" width="16" style="243" bestFit="1" customWidth="1"/>
    <col min="21" max="21" width="10.59765625" style="243" customWidth="1"/>
    <col min="22" max="22" width="11.3984375" style="243"/>
    <col min="23" max="30" width="11.3984375" style="23"/>
    <col min="31" max="16384" width="11.3984375" style="22"/>
  </cols>
  <sheetData>
    <row r="1" spans="1:21" ht="30" customHeight="1" x14ac:dyDescent="0.5">
      <c r="A1" s="94" t="s">
        <v>0</v>
      </c>
      <c r="B1" s="214"/>
      <c r="C1" s="214"/>
      <c r="D1" s="214"/>
      <c r="E1" s="1"/>
      <c r="F1" s="2"/>
      <c r="G1" s="2"/>
      <c r="H1" s="47" t="s">
        <v>155</v>
      </c>
      <c r="I1" s="100"/>
      <c r="K1" s="245" t="s">
        <v>120</v>
      </c>
      <c r="L1" s="242" t="s">
        <v>15</v>
      </c>
      <c r="M1" s="242" t="s">
        <v>122</v>
      </c>
      <c r="N1" s="246" t="s">
        <v>159</v>
      </c>
    </row>
    <row r="2" spans="1:21" ht="30" customHeight="1" x14ac:dyDescent="0.5">
      <c r="A2" s="1"/>
      <c r="B2" s="214"/>
      <c r="C2" s="214"/>
      <c r="D2" s="214"/>
      <c r="E2" s="1"/>
      <c r="F2" s="2"/>
      <c r="G2" s="2"/>
      <c r="H2" s="50" t="s">
        <v>153</v>
      </c>
      <c r="I2" s="101"/>
      <c r="K2" s="242">
        <v>2016</v>
      </c>
      <c r="L2" s="242">
        <v>6.3540000000000001</v>
      </c>
      <c r="M2" s="242">
        <v>2.2239</v>
      </c>
    </row>
    <row r="3" spans="1:21" ht="30" customHeight="1" x14ac:dyDescent="0.5">
      <c r="A3" s="1"/>
      <c r="B3" s="214"/>
      <c r="C3" s="214"/>
      <c r="D3" s="214"/>
      <c r="E3" s="1"/>
      <c r="F3" s="2"/>
      <c r="G3" s="2"/>
      <c r="H3" s="47" t="s">
        <v>10</v>
      </c>
      <c r="I3" s="100"/>
      <c r="K3" s="242">
        <v>2017</v>
      </c>
      <c r="L3" s="242">
        <v>6.88</v>
      </c>
      <c r="M3" s="242">
        <v>2.7520000000000002</v>
      </c>
    </row>
    <row r="4" spans="1:21" ht="30" customHeight="1" x14ac:dyDescent="0.5">
      <c r="A4" s="1"/>
      <c r="B4" s="214"/>
      <c r="C4" s="214"/>
      <c r="D4" s="214"/>
      <c r="E4" s="1"/>
      <c r="F4" s="2"/>
      <c r="G4" s="2"/>
      <c r="H4" s="48" t="s">
        <v>2</v>
      </c>
      <c r="I4" s="102"/>
      <c r="K4" s="242">
        <v>2018</v>
      </c>
      <c r="L4" s="242">
        <v>6.7919999999999998</v>
      </c>
      <c r="M4" s="242">
        <f>L4*0.4</f>
        <v>2.7168000000000001</v>
      </c>
    </row>
    <row r="5" spans="1:21" ht="30" customHeight="1" x14ac:dyDescent="0.35">
      <c r="A5" s="1"/>
      <c r="B5" s="1"/>
      <c r="C5" s="1"/>
      <c r="D5" s="1"/>
      <c r="E5" s="1"/>
      <c r="F5" s="1"/>
      <c r="G5" s="1"/>
      <c r="H5" s="47" t="s">
        <v>11</v>
      </c>
      <c r="I5" s="103"/>
      <c r="K5" s="242">
        <v>2019</v>
      </c>
      <c r="L5" s="242">
        <v>6.4050000000000002</v>
      </c>
      <c r="M5" s="242">
        <f>L5*0.4</f>
        <v>2.5620000000000003</v>
      </c>
    </row>
    <row r="6" spans="1:21" ht="30" customHeight="1" x14ac:dyDescent="0.35">
      <c r="A6" s="94" t="s">
        <v>1</v>
      </c>
      <c r="B6" s="97" t="s">
        <v>7</v>
      </c>
      <c r="C6" s="1"/>
      <c r="D6" s="1"/>
      <c r="E6" s="1"/>
      <c r="F6" s="1"/>
      <c r="G6" s="1"/>
      <c r="H6" s="47" t="s">
        <v>68</v>
      </c>
      <c r="I6" s="103"/>
      <c r="K6" s="242">
        <v>2020</v>
      </c>
      <c r="L6" s="242">
        <v>6.7560000000000002</v>
      </c>
      <c r="M6" s="121">
        <v>2.7023999999999999</v>
      </c>
    </row>
    <row r="7" spans="1:21" ht="30" customHeight="1" x14ac:dyDescent="0.35">
      <c r="A7" s="94"/>
      <c r="B7" s="97" t="s">
        <v>8</v>
      </c>
      <c r="C7" s="1"/>
      <c r="D7" s="1"/>
      <c r="E7" s="1"/>
      <c r="F7" s="1"/>
      <c r="G7" s="1"/>
      <c r="H7" s="47" t="s">
        <v>13</v>
      </c>
      <c r="I7" s="49" t="s">
        <v>14</v>
      </c>
      <c r="K7" s="242">
        <v>2021</v>
      </c>
      <c r="L7" s="247">
        <v>6.5</v>
      </c>
      <c r="M7" s="247">
        <f>L7*0.4</f>
        <v>2.6</v>
      </c>
    </row>
    <row r="8" spans="1:21" ht="30" customHeight="1" x14ac:dyDescent="0.35">
      <c r="A8" s="94"/>
      <c r="B8" s="97" t="s">
        <v>9</v>
      </c>
      <c r="C8" s="1"/>
      <c r="D8" s="1"/>
      <c r="E8" s="1"/>
      <c r="F8" s="1"/>
      <c r="G8" s="1"/>
      <c r="H8" s="1"/>
      <c r="I8" s="1"/>
      <c r="K8" s="242">
        <v>2022</v>
      </c>
      <c r="L8" s="242">
        <v>3.7229999999999999</v>
      </c>
      <c r="M8" s="247">
        <f>L8*0.4</f>
        <v>1.4892000000000001</v>
      </c>
    </row>
    <row r="9" spans="1:21" ht="30" customHeight="1" x14ac:dyDescent="0.5">
      <c r="A9" s="1"/>
      <c r="B9" s="1"/>
      <c r="C9" s="4"/>
      <c r="D9" s="1"/>
      <c r="E9" s="1"/>
      <c r="F9" s="1"/>
      <c r="G9" s="1"/>
      <c r="H9" s="1"/>
      <c r="I9" s="1"/>
      <c r="K9" s="244">
        <v>2023</v>
      </c>
      <c r="L9" s="242">
        <v>0</v>
      </c>
      <c r="M9" s="242">
        <f>L9*0.4</f>
        <v>0</v>
      </c>
    </row>
    <row r="10" spans="1:21" ht="30" customHeight="1" x14ac:dyDescent="0.35">
      <c r="A10" s="1"/>
      <c r="B10" s="97" t="s">
        <v>12</v>
      </c>
      <c r="C10" s="94"/>
      <c r="D10" s="98"/>
      <c r="E10" s="226"/>
      <c r="F10" s="226"/>
      <c r="G10" s="226"/>
      <c r="H10" s="226"/>
      <c r="I10" s="226"/>
      <c r="N10" s="121"/>
    </row>
    <row r="11" spans="1:21" ht="30" customHeight="1" x14ac:dyDescent="0.35">
      <c r="A11" s="1"/>
      <c r="B11" s="1"/>
      <c r="C11" s="1"/>
      <c r="D11" s="1"/>
      <c r="E11" s="1"/>
      <c r="F11" s="1"/>
      <c r="G11" s="1"/>
      <c r="H11" s="1"/>
      <c r="I11" s="1"/>
      <c r="K11" s="245" t="s">
        <v>121</v>
      </c>
      <c r="L11" s="242" t="s">
        <v>120</v>
      </c>
      <c r="M11" s="248" t="s">
        <v>157</v>
      </c>
      <c r="N11" s="249" t="s">
        <v>120</v>
      </c>
      <c r="O11" s="242" t="s">
        <v>119</v>
      </c>
      <c r="P11" s="242" t="s">
        <v>123</v>
      </c>
      <c r="S11" s="244" t="s">
        <v>144</v>
      </c>
      <c r="T11" s="242" t="str">
        <f>H12&amp;" "&amp;I12</f>
        <v>OKT-DEZ 2023</v>
      </c>
      <c r="U11" s="244"/>
    </row>
    <row r="12" spans="1:21" ht="30" customHeight="1" x14ac:dyDescent="0.4">
      <c r="A12" s="1"/>
      <c r="B12" s="93" t="s">
        <v>127</v>
      </c>
      <c r="C12" s="94"/>
      <c r="D12" s="99"/>
      <c r="E12" s="1"/>
      <c r="F12" s="1"/>
      <c r="G12" s="47" t="s">
        <v>6</v>
      </c>
      <c r="H12" s="95" t="s">
        <v>65</v>
      </c>
      <c r="I12" s="96">
        <v>2023</v>
      </c>
      <c r="K12" s="118" t="s">
        <v>66</v>
      </c>
      <c r="L12" s="119">
        <v>2019</v>
      </c>
      <c r="M12" s="120">
        <v>5.2600000000000001E-2</v>
      </c>
      <c r="N12" s="121">
        <v>2019</v>
      </c>
      <c r="O12" s="242" t="s">
        <v>117</v>
      </c>
      <c r="P12" s="242">
        <v>1.52E-2</v>
      </c>
      <c r="S12" s="244" t="s">
        <v>145</v>
      </c>
      <c r="T12" s="242" t="s">
        <v>146</v>
      </c>
      <c r="U12" s="242"/>
    </row>
    <row r="13" spans="1:21" ht="30" customHeight="1" thickBot="1" x14ac:dyDescent="0.45">
      <c r="A13" s="1"/>
      <c r="B13" s="6" t="s">
        <v>70</v>
      </c>
      <c r="C13" s="1"/>
      <c r="D13" s="1"/>
      <c r="E13" s="1"/>
      <c r="F13" s="1"/>
      <c r="G13" s="1"/>
      <c r="H13" s="1"/>
      <c r="I13" s="1"/>
      <c r="K13" s="118" t="s">
        <v>67</v>
      </c>
      <c r="L13" s="119">
        <v>2019</v>
      </c>
      <c r="M13" s="120">
        <v>4.088E-2</v>
      </c>
      <c r="N13" s="121">
        <v>2019</v>
      </c>
      <c r="O13" s="242" t="s">
        <v>118</v>
      </c>
      <c r="P13" s="242">
        <v>5.1999999999999998E-3</v>
      </c>
      <c r="S13" s="244" t="s">
        <v>147</v>
      </c>
      <c r="T13" s="242" t="s">
        <v>148</v>
      </c>
      <c r="U13" s="242"/>
    </row>
    <row r="14" spans="1:21" ht="30" customHeight="1" x14ac:dyDescent="0.4">
      <c r="A14" s="1"/>
      <c r="B14" s="87" t="s">
        <v>23</v>
      </c>
      <c r="C14" s="88"/>
      <c r="D14" s="88"/>
      <c r="E14" s="88"/>
      <c r="F14" s="88"/>
      <c r="G14" s="89" t="s">
        <v>116</v>
      </c>
      <c r="H14" s="104" t="s">
        <v>117</v>
      </c>
      <c r="I14" s="90">
        <f>SUMIFS(P12:P21,N12:N21,I12,O12:O21,H14)</f>
        <v>1.52E-2</v>
      </c>
      <c r="K14" s="118" t="s">
        <v>33</v>
      </c>
      <c r="L14" s="119">
        <v>2019</v>
      </c>
      <c r="M14" s="120">
        <v>3.5799999999999998E-2</v>
      </c>
      <c r="N14" s="121">
        <v>2020</v>
      </c>
      <c r="O14" s="242" t="s">
        <v>117</v>
      </c>
      <c r="P14" s="242">
        <v>1.52E-2</v>
      </c>
      <c r="S14" s="244" t="s">
        <v>149</v>
      </c>
      <c r="T14" s="242" t="s">
        <v>150</v>
      </c>
      <c r="U14" s="242">
        <v>0.19</v>
      </c>
    </row>
    <row r="15" spans="1:21" ht="30" customHeight="1" x14ac:dyDescent="0.45">
      <c r="A15" s="1"/>
      <c r="B15" s="159" t="s">
        <v>34</v>
      </c>
      <c r="C15" s="160"/>
      <c r="D15" s="160"/>
      <c r="E15" s="160"/>
      <c r="F15" s="160"/>
      <c r="G15" s="160"/>
      <c r="H15" s="219"/>
      <c r="I15" s="91">
        <f>SUMIFS(M12:M31,L12:L31,I12,K12:K31,H12)</f>
        <v>9.078E-2</v>
      </c>
      <c r="J15" s="123"/>
      <c r="K15" s="118" t="s">
        <v>65</v>
      </c>
      <c r="L15" s="119">
        <v>2019</v>
      </c>
      <c r="M15" s="120">
        <v>3.7449999999999997E-2</v>
      </c>
      <c r="N15" s="121">
        <v>2020</v>
      </c>
      <c r="O15" s="242" t="s">
        <v>118</v>
      </c>
      <c r="P15" s="242">
        <v>5.1999999999999998E-3</v>
      </c>
      <c r="S15" s="242" t="s">
        <v>149</v>
      </c>
      <c r="T15" s="242" t="s">
        <v>151</v>
      </c>
      <c r="U15" s="242">
        <v>0.16</v>
      </c>
    </row>
    <row r="16" spans="1:21" ht="30" customHeight="1" x14ac:dyDescent="0.4">
      <c r="A16" s="1"/>
      <c r="B16" s="159" t="s">
        <v>35</v>
      </c>
      <c r="C16" s="160"/>
      <c r="D16" s="160"/>
      <c r="E16" s="160"/>
      <c r="F16" s="160"/>
      <c r="G16" s="160"/>
      <c r="H16" s="219"/>
      <c r="I16" s="117"/>
      <c r="K16" s="118" t="s">
        <v>66</v>
      </c>
      <c r="L16" s="119">
        <v>2020</v>
      </c>
      <c r="M16" s="120">
        <v>3.6589999999999998E-2</v>
      </c>
      <c r="N16" s="121">
        <v>2021</v>
      </c>
      <c r="O16" s="242" t="s">
        <v>117</v>
      </c>
      <c r="P16" s="242">
        <v>1.52E-2</v>
      </c>
      <c r="S16" s="244"/>
      <c r="T16" s="242"/>
      <c r="U16" s="242"/>
    </row>
    <row r="17" spans="1:30" ht="30" customHeight="1" thickBot="1" x14ac:dyDescent="0.45">
      <c r="A17" s="1"/>
      <c r="B17" s="132" t="s">
        <v>79</v>
      </c>
      <c r="C17" s="133"/>
      <c r="D17" s="133"/>
      <c r="E17" s="133"/>
      <c r="F17" s="133"/>
      <c r="G17" s="133"/>
      <c r="H17" s="134"/>
      <c r="I17" s="105"/>
      <c r="K17" s="118" t="s">
        <v>67</v>
      </c>
      <c r="L17" s="119">
        <v>2020</v>
      </c>
      <c r="M17" s="120">
        <v>2.657E-2</v>
      </c>
      <c r="N17" s="121">
        <v>2021</v>
      </c>
      <c r="O17" s="242" t="s">
        <v>118</v>
      </c>
      <c r="P17" s="242">
        <v>5.1999999999999998E-3</v>
      </c>
      <c r="S17" s="242"/>
      <c r="T17" s="242"/>
      <c r="U17" s="242"/>
    </row>
    <row r="18" spans="1:30" ht="30" customHeight="1" thickBot="1" x14ac:dyDescent="0.45">
      <c r="A18" s="1"/>
      <c r="B18" s="161" t="s">
        <v>160</v>
      </c>
      <c r="C18" s="162"/>
      <c r="D18" s="162"/>
      <c r="E18" s="162"/>
      <c r="F18" s="162"/>
      <c r="G18" s="162"/>
      <c r="H18" s="163"/>
      <c r="I18" s="92">
        <f>IF(OR(T18="JUL-SEP 2022",T18="OKT-DEZ 2022"),0,VLOOKUP(I12,K2:M9,3)/100)</f>
        <v>0</v>
      </c>
      <c r="K18" s="118" t="s">
        <v>33</v>
      </c>
      <c r="L18" s="119">
        <v>2020</v>
      </c>
      <c r="M18" s="120">
        <v>2.026E-2</v>
      </c>
      <c r="N18" s="121">
        <v>2022</v>
      </c>
      <c r="O18" s="242" t="s">
        <v>117</v>
      </c>
      <c r="P18" s="242">
        <v>1.52E-2</v>
      </c>
      <c r="S18" s="244" t="s">
        <v>144</v>
      </c>
      <c r="T18" s="242" t="str">
        <f>H12&amp;" "&amp;I12</f>
        <v>OKT-DEZ 2023</v>
      </c>
    </row>
    <row r="19" spans="1:30" ht="30" customHeight="1" thickBot="1" x14ac:dyDescent="0.5">
      <c r="A19" s="1"/>
      <c r="B19" s="1"/>
      <c r="C19" s="7"/>
      <c r="D19" s="42"/>
      <c r="E19" s="42"/>
      <c r="F19" s="42"/>
      <c r="G19" s="42"/>
      <c r="H19" s="42"/>
      <c r="I19" s="8"/>
      <c r="K19" s="118" t="s">
        <v>65</v>
      </c>
      <c r="L19" s="119">
        <v>2020</v>
      </c>
      <c r="M19" s="120">
        <v>3.6119999999999999E-2</v>
      </c>
      <c r="N19" s="121">
        <v>2022</v>
      </c>
      <c r="O19" s="242" t="s">
        <v>118</v>
      </c>
      <c r="P19" s="242">
        <v>5.1999999999999998E-3</v>
      </c>
    </row>
    <row r="20" spans="1:30" ht="30" customHeight="1" thickBot="1" x14ac:dyDescent="0.45">
      <c r="A20" s="1"/>
      <c r="B20" s="6" t="s">
        <v>71</v>
      </c>
      <c r="C20" s="1"/>
      <c r="D20" s="1"/>
      <c r="E20" s="1"/>
      <c r="F20" s="137" t="s">
        <v>24</v>
      </c>
      <c r="G20" s="138"/>
      <c r="H20" s="220" t="s">
        <v>26</v>
      </c>
      <c r="I20" s="221"/>
      <c r="K20" s="118" t="s">
        <v>66</v>
      </c>
      <c r="L20" s="119">
        <v>2021</v>
      </c>
      <c r="M20" s="120">
        <v>3.8769999999999999E-2</v>
      </c>
      <c r="N20" s="121">
        <v>2023</v>
      </c>
      <c r="O20" s="242" t="s">
        <v>117</v>
      </c>
      <c r="P20" s="242">
        <v>1.52E-2</v>
      </c>
    </row>
    <row r="21" spans="1:30" ht="30" customHeight="1" x14ac:dyDescent="0.4">
      <c r="A21" s="1"/>
      <c r="B21" s="1"/>
      <c r="C21" s="9"/>
      <c r="D21" s="217" t="s">
        <v>21</v>
      </c>
      <c r="E21" s="218"/>
      <c r="F21" s="175"/>
      <c r="G21" s="176"/>
      <c r="H21" s="222"/>
      <c r="I21" s="223"/>
      <c r="K21" s="118" t="s">
        <v>67</v>
      </c>
      <c r="L21" s="119">
        <v>2021</v>
      </c>
      <c r="M21" s="120">
        <v>4.9570000000000003E-2</v>
      </c>
      <c r="N21" s="121">
        <v>2023</v>
      </c>
      <c r="O21" s="242" t="s">
        <v>118</v>
      </c>
      <c r="P21" s="242">
        <v>5.1999999999999998E-3</v>
      </c>
    </row>
    <row r="22" spans="1:30" ht="30" customHeight="1" thickBot="1" x14ac:dyDescent="0.45">
      <c r="A22" s="1"/>
      <c r="B22" s="1"/>
      <c r="C22" s="1"/>
      <c r="D22" s="215" t="s">
        <v>3</v>
      </c>
      <c r="E22" s="216"/>
      <c r="F22" s="173"/>
      <c r="G22" s="174"/>
      <c r="H22" s="224"/>
      <c r="I22" s="225"/>
      <c r="K22" s="118" t="s">
        <v>33</v>
      </c>
      <c r="L22" s="119">
        <v>2021</v>
      </c>
      <c r="M22" s="120">
        <v>6.0269999999999997E-2</v>
      </c>
      <c r="N22" s="121"/>
      <c r="O22" s="242" t="s">
        <v>158</v>
      </c>
      <c r="P22" s="121"/>
    </row>
    <row r="23" spans="1:30" ht="30" customHeight="1" x14ac:dyDescent="0.4">
      <c r="A23" s="1"/>
      <c r="B23" s="157" t="s">
        <v>25</v>
      </c>
      <c r="C23" s="158"/>
      <c r="D23" s="83" t="str">
        <f>IF($H$12="JAN-MRZ","01.01.",IF($H$12="APR-JUN","01.04.",IF($H$12="JUL-SEP","01.07.",IF($H$12="OKT-DEZ","01.10.",""))))</f>
        <v>01.10.</v>
      </c>
      <c r="E23" s="84">
        <f>$I$12</f>
        <v>2023</v>
      </c>
      <c r="F23" s="141"/>
      <c r="G23" s="142"/>
      <c r="H23" s="177"/>
      <c r="I23" s="178"/>
      <c r="K23" s="250" t="s">
        <v>65</v>
      </c>
      <c r="L23" s="119">
        <v>2021</v>
      </c>
      <c r="M23" s="120">
        <v>9.7140000000000004E-2</v>
      </c>
      <c r="N23" s="121"/>
    </row>
    <row r="24" spans="1:30" ht="30" customHeight="1" x14ac:dyDescent="0.4">
      <c r="A24" s="1"/>
      <c r="B24" s="159" t="s">
        <v>25</v>
      </c>
      <c r="C24" s="160"/>
      <c r="D24" s="83" t="str">
        <f>IF($H$12="JAN-MRZ","01.02.",IF($H$12="APR-JUN","01.05.",IF($H$12="JUL-SEP","01.08.",IF($H$12="OKT-DEZ","01.11.",""))))</f>
        <v>01.11.</v>
      </c>
      <c r="E24" s="84">
        <f>$I$12</f>
        <v>2023</v>
      </c>
      <c r="F24" s="143"/>
      <c r="G24" s="144"/>
      <c r="H24" s="135"/>
      <c r="I24" s="136"/>
      <c r="K24" s="118" t="s">
        <v>66</v>
      </c>
      <c r="L24" s="119">
        <v>2022</v>
      </c>
      <c r="M24" s="120">
        <v>0.17896999999999999</v>
      </c>
      <c r="N24" s="121"/>
    </row>
    <row r="25" spans="1:30" ht="30" customHeight="1" x14ac:dyDescent="0.4">
      <c r="A25" s="1"/>
      <c r="B25" s="159" t="s">
        <v>25</v>
      </c>
      <c r="C25" s="160"/>
      <c r="D25" s="83" t="str">
        <f>IF($H$12="JAN-MRZ","01.03.",IF($H$12="APR-JUN","01.06.",IF($H$12="JUL-SEP","01.09.",IF($H$12="OKT-DEZ","01.12.",""))))</f>
        <v>01.12.</v>
      </c>
      <c r="E25" s="84">
        <f>$I$12</f>
        <v>2023</v>
      </c>
      <c r="F25" s="143"/>
      <c r="G25" s="144"/>
      <c r="H25" s="135"/>
      <c r="I25" s="136"/>
      <c r="K25" s="118" t="s">
        <v>67</v>
      </c>
      <c r="L25" s="119">
        <v>2022</v>
      </c>
      <c r="M25" s="120">
        <v>0.18462000000000001</v>
      </c>
      <c r="N25" s="121"/>
    </row>
    <row r="26" spans="1:30" ht="30" customHeight="1" thickBot="1" x14ac:dyDescent="0.45">
      <c r="A26" s="1"/>
      <c r="B26" s="132" t="s">
        <v>25</v>
      </c>
      <c r="C26" s="133"/>
      <c r="D26" s="85" t="str">
        <f>IF($H$12="JAN-MRZ","31.03.",IF($H$12="APR-JUN","30.06.",IF($H$12="JUL-SEP","30.09.",IF($H$12="OKT-DEZ","31.12.",""))))</f>
        <v>31.12.</v>
      </c>
      <c r="E26" s="86">
        <f>$I$12</f>
        <v>2023</v>
      </c>
      <c r="F26" s="170"/>
      <c r="G26" s="171"/>
      <c r="H26" s="179"/>
      <c r="I26" s="180"/>
      <c r="K26" s="118" t="s">
        <v>33</v>
      </c>
      <c r="L26" s="119">
        <v>2022</v>
      </c>
      <c r="M26" s="120">
        <v>0.18698000000000001</v>
      </c>
      <c r="N26" s="121"/>
    </row>
    <row r="27" spans="1:30" ht="30" customHeight="1" x14ac:dyDescent="0.45">
      <c r="A27" s="1"/>
      <c r="B27" s="1"/>
      <c r="C27" s="10"/>
      <c r="D27" s="10"/>
      <c r="E27" s="11"/>
      <c r="F27" s="43"/>
      <c r="G27" s="43"/>
      <c r="H27" s="11"/>
      <c r="I27" s="43"/>
      <c r="K27" s="118" t="s">
        <v>65</v>
      </c>
      <c r="L27" s="119">
        <v>2022</v>
      </c>
      <c r="M27" s="120">
        <v>0.37574999999999997</v>
      </c>
      <c r="N27" s="121"/>
    </row>
    <row r="28" spans="1:30" s="44" customFormat="1" ht="30" customHeight="1" thickBot="1" x14ac:dyDescent="0.45">
      <c r="A28" s="12"/>
      <c r="B28" s="13" t="s">
        <v>74</v>
      </c>
      <c r="C28" s="12"/>
      <c r="D28" s="14"/>
      <c r="E28" s="12"/>
      <c r="F28" s="12"/>
      <c r="G28" s="12"/>
      <c r="H28" s="12"/>
      <c r="I28" s="12"/>
      <c r="J28" s="121"/>
      <c r="K28" s="118" t="s">
        <v>66</v>
      </c>
      <c r="L28" s="119">
        <v>2023</v>
      </c>
      <c r="M28" s="120">
        <v>0.19284000000000001</v>
      </c>
      <c r="N28" s="121"/>
      <c r="O28" s="242"/>
      <c r="P28" s="121"/>
      <c r="Q28" s="46"/>
      <c r="R28" s="46"/>
      <c r="S28" s="46"/>
      <c r="T28" s="46"/>
      <c r="U28" s="46"/>
      <c r="V28" s="46"/>
      <c r="W28" s="24"/>
      <c r="X28" s="24"/>
      <c r="Y28" s="24"/>
      <c r="Z28" s="24"/>
      <c r="AA28" s="24"/>
      <c r="AB28" s="24"/>
      <c r="AC28" s="24"/>
      <c r="AD28" s="24"/>
    </row>
    <row r="29" spans="1:30" ht="31.5" customHeight="1" thickBot="1" x14ac:dyDescent="0.45">
      <c r="A29" s="1"/>
      <c r="B29" s="145" t="s">
        <v>17</v>
      </c>
      <c r="C29" s="146"/>
      <c r="D29" s="139" t="s">
        <v>55</v>
      </c>
      <c r="E29" s="140"/>
      <c r="F29" s="172" t="s">
        <v>53</v>
      </c>
      <c r="G29" s="140"/>
      <c r="H29" s="183" t="s">
        <v>54</v>
      </c>
      <c r="I29" s="184"/>
      <c r="K29" s="118" t="s">
        <v>67</v>
      </c>
      <c r="L29" s="119">
        <v>2023</v>
      </c>
      <c r="M29" s="120">
        <v>0.1158</v>
      </c>
      <c r="N29" s="121"/>
    </row>
    <row r="30" spans="1:30" ht="31.5" customHeight="1" thickBot="1" x14ac:dyDescent="0.45">
      <c r="A30" s="1"/>
      <c r="B30" s="147"/>
      <c r="C30" s="148"/>
      <c r="D30" s="25" t="s">
        <v>78</v>
      </c>
      <c r="E30" s="15" t="s">
        <v>77</v>
      </c>
      <c r="F30" s="15" t="s">
        <v>78</v>
      </c>
      <c r="G30" s="15" t="s">
        <v>77</v>
      </c>
      <c r="H30" s="15" t="s">
        <v>78</v>
      </c>
      <c r="I30" s="15" t="s">
        <v>77</v>
      </c>
      <c r="K30" s="118" t="s">
        <v>33</v>
      </c>
      <c r="L30" s="119">
        <v>2023</v>
      </c>
      <c r="M30" s="120">
        <v>9.2289999999999997E-2</v>
      </c>
      <c r="N30" s="121"/>
    </row>
    <row r="31" spans="1:30" ht="30" customHeight="1" x14ac:dyDescent="0.4">
      <c r="A31" s="1"/>
      <c r="B31" s="153" t="str">
        <f>IF($H$12="JAN-MRZ","Januar",IF($H$12="APR-JUN","April",IF($H$12="JUL-SEP","Juli",IF($H$12="OKT-DEZ","Oktober",""))))</f>
        <v>Oktober</v>
      </c>
      <c r="C31" s="154"/>
      <c r="D31" s="99"/>
      <c r="E31" s="106"/>
      <c r="F31" s="106"/>
      <c r="G31" s="106"/>
      <c r="H31" s="77">
        <f t="shared" ref="H31:I33" si="0">D31-F31</f>
        <v>0</v>
      </c>
      <c r="I31" s="78">
        <f t="shared" si="0"/>
        <v>0</v>
      </c>
      <c r="K31" s="118" t="s">
        <v>65</v>
      </c>
      <c r="L31" s="119">
        <v>2023</v>
      </c>
      <c r="M31" s="251">
        <v>9.078E-2</v>
      </c>
      <c r="N31" s="246" t="s">
        <v>152</v>
      </c>
    </row>
    <row r="32" spans="1:30" ht="30" customHeight="1" x14ac:dyDescent="0.4">
      <c r="A32" s="1"/>
      <c r="B32" s="151" t="str">
        <f>IF($H$12="JAN-MRZ","Februar",IF($H$12="APR-JUN","Mai",IF($H$12="JUL-SEP","August",IF($H$12="OKT-DEZ","November",""))))</f>
        <v>November</v>
      </c>
      <c r="C32" s="152"/>
      <c r="D32" s="107"/>
      <c r="E32" s="108"/>
      <c r="F32" s="108"/>
      <c r="G32" s="108"/>
      <c r="H32" s="79">
        <f t="shared" si="0"/>
        <v>0</v>
      </c>
      <c r="I32" s="80">
        <f t="shared" si="0"/>
        <v>0</v>
      </c>
      <c r="K32" s="245" t="s">
        <v>120</v>
      </c>
      <c r="L32" s="121" t="s">
        <v>17</v>
      </c>
      <c r="M32" s="122" t="s">
        <v>27</v>
      </c>
      <c r="N32" s="121"/>
    </row>
    <row r="33" spans="1:30" ht="30" customHeight="1" thickBot="1" x14ac:dyDescent="0.4">
      <c r="A33" s="1"/>
      <c r="B33" s="149" t="str">
        <f>IF($H$12="JAN-MRZ","März",IF($H$12="APR-JUN","Juni",IF($H$12="JUL-SEP","September",IF($H$12="OKT-DEZ","Dezember",""))))</f>
        <v>Dezember</v>
      </c>
      <c r="C33" s="150"/>
      <c r="D33" s="109"/>
      <c r="E33" s="110"/>
      <c r="F33" s="110"/>
      <c r="G33" s="110"/>
      <c r="H33" s="81">
        <f t="shared" si="0"/>
        <v>0</v>
      </c>
      <c r="I33" s="82">
        <f t="shared" si="0"/>
        <v>0</v>
      </c>
      <c r="K33" s="242">
        <v>2019</v>
      </c>
      <c r="L33" s="242" t="s">
        <v>36</v>
      </c>
      <c r="M33" s="242">
        <v>4</v>
      </c>
    </row>
    <row r="34" spans="1:30" ht="32.25" customHeight="1" x14ac:dyDescent="0.35">
      <c r="A34" s="1"/>
      <c r="B34" s="1"/>
      <c r="C34" s="5"/>
      <c r="D34" s="5"/>
      <c r="E34" s="5"/>
      <c r="F34" s="43"/>
      <c r="G34" s="43"/>
      <c r="H34" s="5"/>
      <c r="I34" s="43"/>
      <c r="K34" s="242">
        <v>2019</v>
      </c>
      <c r="L34" s="242" t="s">
        <v>37</v>
      </c>
      <c r="M34" s="242">
        <v>2</v>
      </c>
    </row>
    <row r="35" spans="1:30" s="45" customFormat="1" ht="30" customHeight="1" thickBot="1" x14ac:dyDescent="0.45">
      <c r="A35" s="10"/>
      <c r="B35" s="6" t="s">
        <v>72</v>
      </c>
      <c r="C35" s="10"/>
      <c r="D35" s="1"/>
      <c r="E35" s="1"/>
      <c r="F35" s="1"/>
      <c r="G35" s="1"/>
      <c r="H35" s="115" t="s">
        <v>10</v>
      </c>
      <c r="I35" s="116">
        <f>I3</f>
        <v>0</v>
      </c>
      <c r="J35" s="121"/>
      <c r="K35" s="242">
        <v>2019</v>
      </c>
      <c r="L35" s="242" t="s">
        <v>38</v>
      </c>
      <c r="M35" s="242">
        <v>9</v>
      </c>
      <c r="N35" s="242"/>
      <c r="O35" s="121"/>
      <c r="P35" s="121"/>
      <c r="Q35" s="46"/>
      <c r="R35" s="46"/>
      <c r="S35" s="46"/>
      <c r="T35" s="46"/>
      <c r="U35" s="46"/>
      <c r="V35" s="46"/>
      <c r="W35" s="46"/>
      <c r="X35" s="46"/>
      <c r="Y35" s="46"/>
      <c r="Z35" s="46"/>
      <c r="AA35" s="46"/>
      <c r="AB35" s="46"/>
      <c r="AC35" s="46"/>
      <c r="AD35" s="46"/>
    </row>
    <row r="36" spans="1:30" ht="35.25" customHeight="1" thickBot="1" x14ac:dyDescent="0.45">
      <c r="A36" s="1"/>
      <c r="B36" s="168" t="s">
        <v>17</v>
      </c>
      <c r="C36" s="169"/>
      <c r="D36" s="192" t="s">
        <v>56</v>
      </c>
      <c r="E36" s="193"/>
      <c r="F36" s="197" t="s">
        <v>57</v>
      </c>
      <c r="G36" s="192"/>
      <c r="H36" s="192" t="s">
        <v>58</v>
      </c>
      <c r="I36" s="193"/>
      <c r="K36" s="242">
        <v>2019</v>
      </c>
      <c r="L36" s="242" t="s">
        <v>39</v>
      </c>
      <c r="M36" s="242">
        <v>2</v>
      </c>
    </row>
    <row r="37" spans="1:30" ht="30" customHeight="1" x14ac:dyDescent="0.35">
      <c r="A37" s="1"/>
      <c r="B37" s="126" t="str">
        <f>IF($H$12="JAN-MRZ","Januar",IF($H$12="APR-JUN","April",IF($H$12="JUL-SEP","Juli",IF($H$12="OKT-DEZ","Oktober",""))))</f>
        <v>Oktober</v>
      </c>
      <c r="C37" s="127"/>
      <c r="D37" s="164">
        <f>$D31*$I$16</f>
        <v>0</v>
      </c>
      <c r="E37" s="165"/>
      <c r="F37" s="207">
        <f>IF($I$6="nein",D37*IF(T11=T12,U15,IF(T11=T13,U15,U14)),0)</f>
        <v>0</v>
      </c>
      <c r="G37" s="164"/>
      <c r="H37" s="185">
        <f>D37+F37</f>
        <v>0</v>
      </c>
      <c r="I37" s="186"/>
      <c r="K37" s="242">
        <v>2019</v>
      </c>
      <c r="L37" s="242" t="s">
        <v>40</v>
      </c>
      <c r="M37" s="242">
        <v>3</v>
      </c>
    </row>
    <row r="38" spans="1:30" ht="30" customHeight="1" x14ac:dyDescent="0.35">
      <c r="A38" s="1"/>
      <c r="B38" s="124" t="str">
        <f>IF($H$12="JAN-MRZ","Februar",IF($H$12="APR-JUN","Mai",IF($H$12="JUL-SEP","August",IF($H$12="OKT-DEZ","November",""))))</f>
        <v>November</v>
      </c>
      <c r="C38" s="125"/>
      <c r="D38" s="166">
        <f>$D32*$I$16</f>
        <v>0</v>
      </c>
      <c r="E38" s="131"/>
      <c r="F38" s="130">
        <f>IF($I$6="nein",D38*IF(T11=T12,U15,IF(T11=T13,U15,U14)),0)</f>
        <v>0</v>
      </c>
      <c r="G38" s="131"/>
      <c r="H38" s="181">
        <f>D38+F38</f>
        <v>0</v>
      </c>
      <c r="I38" s="182"/>
      <c r="K38" s="242">
        <v>2019</v>
      </c>
      <c r="L38" s="242" t="s">
        <v>41</v>
      </c>
      <c r="M38" s="242">
        <v>4</v>
      </c>
    </row>
    <row r="39" spans="1:30" ht="30" customHeight="1" thickBot="1" x14ac:dyDescent="0.4">
      <c r="A39" s="1"/>
      <c r="B39" s="210" t="str">
        <f>IF($H$12="JAN-MRZ","März",IF($H$12="APR-JUN","Juni",IF($H$12="JUL-SEP","September",IF($H$12="OKT-DEZ","Dezember",""))))</f>
        <v>Dezember</v>
      </c>
      <c r="C39" s="211"/>
      <c r="D39" s="167">
        <f>$D33*$I$16</f>
        <v>0</v>
      </c>
      <c r="E39" s="129"/>
      <c r="F39" s="128">
        <f>IF($I$6="nein",D39*IF(T11=T12,U15,IF(T11=T13,U15,U14)),0)</f>
        <v>0</v>
      </c>
      <c r="G39" s="129"/>
      <c r="H39" s="189">
        <f>D39+F39</f>
        <v>0</v>
      </c>
      <c r="I39" s="190"/>
      <c r="K39" s="242">
        <v>2019</v>
      </c>
      <c r="L39" s="242" t="s">
        <v>42</v>
      </c>
      <c r="M39" s="242">
        <v>0</v>
      </c>
    </row>
    <row r="40" spans="1:30" s="45" customFormat="1" ht="30" customHeight="1" thickBot="1" x14ac:dyDescent="0.45">
      <c r="A40" s="10"/>
      <c r="B40" s="16" t="s">
        <v>73</v>
      </c>
      <c r="C40" s="10"/>
      <c r="D40" s="17"/>
      <c r="E40" s="17"/>
      <c r="F40" s="17"/>
      <c r="G40" s="17"/>
      <c r="H40" s="10"/>
      <c r="I40" s="10"/>
      <c r="J40" s="121"/>
      <c r="K40" s="242">
        <v>2019</v>
      </c>
      <c r="L40" s="242" t="s">
        <v>43</v>
      </c>
      <c r="M40" s="242">
        <v>2</v>
      </c>
      <c r="N40" s="242"/>
      <c r="O40" s="242"/>
      <c r="P40" s="242"/>
      <c r="Q40" s="243"/>
      <c r="R40" s="243"/>
      <c r="S40" s="243"/>
      <c r="T40" s="243"/>
      <c r="U40" s="243"/>
      <c r="V40" s="46"/>
      <c r="W40" s="46"/>
      <c r="X40" s="46"/>
      <c r="Y40" s="46"/>
      <c r="Z40" s="46"/>
      <c r="AA40" s="46"/>
      <c r="AB40" s="46"/>
      <c r="AC40" s="46"/>
      <c r="AD40" s="46"/>
    </row>
    <row r="41" spans="1:30" ht="45" customHeight="1" thickBot="1" x14ac:dyDescent="0.45">
      <c r="A41" s="1"/>
      <c r="B41" s="168" t="s">
        <v>17</v>
      </c>
      <c r="C41" s="169"/>
      <c r="D41" s="192" t="s">
        <v>52</v>
      </c>
      <c r="E41" s="193"/>
      <c r="F41" s="197" t="s">
        <v>59</v>
      </c>
      <c r="G41" s="192"/>
      <c r="H41" s="191" t="s">
        <v>60</v>
      </c>
      <c r="I41" s="184"/>
      <c r="K41" s="242">
        <v>2019</v>
      </c>
      <c r="L41" s="242" t="s">
        <v>44</v>
      </c>
      <c r="M41" s="242">
        <v>4</v>
      </c>
      <c r="O41" s="121"/>
      <c r="P41" s="121"/>
      <c r="Q41" s="46"/>
      <c r="R41" s="46"/>
      <c r="S41" s="46"/>
      <c r="T41" s="46"/>
      <c r="U41" s="46"/>
    </row>
    <row r="42" spans="1:30" ht="30" customHeight="1" x14ac:dyDescent="0.35">
      <c r="A42" s="1"/>
      <c r="B42" s="126" t="str">
        <f>IF($H$12="JAN-MRZ","Januar",IF($H$12="APR-JUN","April",IF($H$12="JUL-SEP","Juli",IF($H$12="OKT-DEZ","Oktober",""))))</f>
        <v>Oktober</v>
      </c>
      <c r="C42" s="127"/>
      <c r="D42" s="164">
        <f>-H31*($I$16-$I$17)</f>
        <v>0</v>
      </c>
      <c r="E42" s="208"/>
      <c r="F42" s="207">
        <f>D42*IF(T11=T12,U15,IF(T11=T13,U15,U14))</f>
        <v>0</v>
      </c>
      <c r="G42" s="164"/>
      <c r="H42" s="185">
        <f>D42+F42</f>
        <v>0</v>
      </c>
      <c r="I42" s="196"/>
      <c r="K42" s="242">
        <v>2019</v>
      </c>
      <c r="L42" s="242" t="s">
        <v>45</v>
      </c>
      <c r="M42" s="242">
        <v>3</v>
      </c>
    </row>
    <row r="43" spans="1:30" ht="30" customHeight="1" x14ac:dyDescent="0.35">
      <c r="A43" s="1"/>
      <c r="B43" s="124" t="str">
        <f>IF($H$12="JAN-MRZ","Februar",IF($H$12="APR-JUN","Mai",IF($H$12="JUL-SEP","August",IF($H$12="OKT-DEZ","November",""))))</f>
        <v>November</v>
      </c>
      <c r="C43" s="125"/>
      <c r="D43" s="131">
        <f>-H32*($I$16-$I$17)</f>
        <v>0</v>
      </c>
      <c r="E43" s="209"/>
      <c r="F43" s="130">
        <f>D43*IF(T11=T12,U15,IF(T11=T13,U15,U14))</f>
        <v>0</v>
      </c>
      <c r="G43" s="131"/>
      <c r="H43" s="181">
        <f>D43+F43</f>
        <v>0</v>
      </c>
      <c r="I43" s="194"/>
      <c r="K43" s="242">
        <v>2019</v>
      </c>
      <c r="L43" s="242" t="s">
        <v>46</v>
      </c>
      <c r="M43" s="242">
        <v>0</v>
      </c>
    </row>
    <row r="44" spans="1:30" ht="30" customHeight="1" thickBot="1" x14ac:dyDescent="0.4">
      <c r="A44" s="1"/>
      <c r="B44" s="210" t="str">
        <f>IF($H$12="JAN-MRZ","März",IF($H$12="APR-JUN","Juni",IF($H$12="JUL-SEP","September",IF($H$12="OKT-DEZ","Dezember",""))))</f>
        <v>Dezember</v>
      </c>
      <c r="C44" s="211"/>
      <c r="D44" s="129">
        <f>-H33*($I$16-$I$17)</f>
        <v>0</v>
      </c>
      <c r="E44" s="231"/>
      <c r="F44" s="128">
        <f>D44*IF(T11=T12,U15,IF(T11=T13,U15,U14))</f>
        <v>0</v>
      </c>
      <c r="G44" s="129"/>
      <c r="H44" s="189">
        <f>D44+F44</f>
        <v>0</v>
      </c>
      <c r="I44" s="195"/>
      <c r="K44" s="242">
        <v>2019</v>
      </c>
      <c r="L44" s="242" t="s">
        <v>47</v>
      </c>
      <c r="M44" s="242">
        <v>6</v>
      </c>
    </row>
    <row r="45" spans="1:30" ht="30" customHeight="1" thickBot="1" x14ac:dyDescent="0.5">
      <c r="A45" s="1"/>
      <c r="B45" s="16" t="s">
        <v>75</v>
      </c>
      <c r="C45" s="1"/>
      <c r="D45" s="17"/>
      <c r="E45" s="17"/>
      <c r="F45" s="17"/>
      <c r="G45" s="17"/>
      <c r="H45" s="1"/>
      <c r="I45" s="1"/>
      <c r="J45" s="252"/>
      <c r="K45" s="242">
        <v>2020</v>
      </c>
      <c r="L45" s="242" t="s">
        <v>36</v>
      </c>
      <c r="M45" s="242">
        <v>1</v>
      </c>
    </row>
    <row r="46" spans="1:30" ht="66" customHeight="1" thickBot="1" x14ac:dyDescent="0.5">
      <c r="A46" s="1"/>
      <c r="B46" s="212" t="s">
        <v>17</v>
      </c>
      <c r="C46" s="155" t="s">
        <v>61</v>
      </c>
      <c r="D46" s="205" t="s">
        <v>27</v>
      </c>
      <c r="E46" s="155" t="s">
        <v>16</v>
      </c>
      <c r="F46" s="155" t="s">
        <v>62</v>
      </c>
      <c r="G46" s="172" t="s">
        <v>49</v>
      </c>
      <c r="H46" s="140"/>
      <c r="I46" s="155" t="s">
        <v>69</v>
      </c>
      <c r="J46" s="252"/>
      <c r="K46" s="242">
        <v>2020</v>
      </c>
      <c r="L46" s="242" t="s">
        <v>37</v>
      </c>
      <c r="M46" s="242">
        <v>10</v>
      </c>
    </row>
    <row r="47" spans="1:30" ht="31.5" customHeight="1" thickBot="1" x14ac:dyDescent="0.4">
      <c r="A47" s="1"/>
      <c r="B47" s="213"/>
      <c r="C47" s="156"/>
      <c r="D47" s="206"/>
      <c r="E47" s="156"/>
      <c r="F47" s="156"/>
      <c r="G47" s="18" t="s">
        <v>63</v>
      </c>
      <c r="H47" s="18" t="s">
        <v>48</v>
      </c>
      <c r="I47" s="156"/>
      <c r="K47" s="242">
        <v>2020</v>
      </c>
      <c r="L47" s="242" t="s">
        <v>38</v>
      </c>
      <c r="M47" s="242">
        <v>7</v>
      </c>
    </row>
    <row r="48" spans="1:30" ht="30" customHeight="1" x14ac:dyDescent="0.35">
      <c r="A48" s="1"/>
      <c r="B48" s="74" t="str">
        <f>IF($H$12="JAN-MRZ","Januar",IF($H$12="APR-JUN","April",IF($H$12="JUL-SEP","Juli",IF($H$12="OKT-DEZ","Oktober",""))))</f>
        <v>Oktober</v>
      </c>
      <c r="C48" s="51">
        <f>H37+H42</f>
        <v>0</v>
      </c>
      <c r="D48" s="52">
        <f>SUMIFS($M$33:$M$90,K33:K90,I12,L33:L90,B42)</f>
        <v>0</v>
      </c>
      <c r="E48" s="111" t="s">
        <v>156</v>
      </c>
      <c r="F48" s="52">
        <f>5*D48</f>
        <v>0</v>
      </c>
      <c r="G48" s="53">
        <f>IF(E48="Mengen unbekannt",C48*((F48)/100),IF(E48="keine Einspeisung","0",IF(E48="Mengen bekannt",0)))</f>
        <v>0</v>
      </c>
      <c r="H48" s="53">
        <f>IF(E48="Mengen bekannt",G31*$I$16+I31*($I$17),0)</f>
        <v>0</v>
      </c>
      <c r="I48" s="54">
        <f>C48-G48-H48</f>
        <v>0</v>
      </c>
      <c r="K48" s="242">
        <v>2020</v>
      </c>
      <c r="L48" s="242" t="s">
        <v>39</v>
      </c>
      <c r="M48" s="242">
        <v>6</v>
      </c>
    </row>
    <row r="49" spans="1:13" ht="30" customHeight="1" x14ac:dyDescent="0.35">
      <c r="A49" s="1"/>
      <c r="B49" s="75" t="str">
        <f>IF($H$12="JAN-MRZ","Februar",IF($H$12="APR-JUN","Mai",IF($H$12="JUL-SEP","August",IF($H$12="OKT-DEZ","November",""))))</f>
        <v>November</v>
      </c>
      <c r="C49" s="55">
        <f>H38+H43</f>
        <v>0</v>
      </c>
      <c r="D49" s="56">
        <f>SUMIFS($M$33:$M$74,K33:K74,I12,L33:L74,B43)</f>
        <v>0</v>
      </c>
      <c r="E49" s="112" t="s">
        <v>156</v>
      </c>
      <c r="F49" s="56">
        <f>5*D49</f>
        <v>0</v>
      </c>
      <c r="G49" s="57">
        <f>IF(E49="Mengen unbekannt",C49*((F49)/100),IF(E49="keine Einspeisung","0",IF(E49="Mengen bekannt",0)))</f>
        <v>0</v>
      </c>
      <c r="H49" s="58">
        <f>IF(E49="Mengen bekannt",G32*$I$16+I32*($I$17),0)</f>
        <v>0</v>
      </c>
      <c r="I49" s="59">
        <f>C49-G49-H49</f>
        <v>0</v>
      </c>
      <c r="K49" s="242">
        <v>2020</v>
      </c>
      <c r="L49" s="242" t="s">
        <v>40</v>
      </c>
      <c r="M49" s="242">
        <v>6</v>
      </c>
    </row>
    <row r="50" spans="1:13" ht="30" customHeight="1" thickBot="1" x14ac:dyDescent="0.4">
      <c r="A50" s="1"/>
      <c r="B50" s="76" t="str">
        <f>IF($H$12="JAN-MRZ","März",IF($H$12="APR-JUN","Juni",IF($H$12="JUL-SEP","September",IF($H$12="OKT-DEZ","Dezember",""))))</f>
        <v>Dezember</v>
      </c>
      <c r="C50" s="60">
        <f>H39+H44</f>
        <v>0</v>
      </c>
      <c r="D50" s="61">
        <f>SUMIFS($M$33:$M$74,K33:K74,I12,L33:L74,B44)</f>
        <v>0</v>
      </c>
      <c r="E50" s="113" t="s">
        <v>156</v>
      </c>
      <c r="F50" s="61">
        <f>5*D50</f>
        <v>0</v>
      </c>
      <c r="G50" s="62">
        <f>IF(E50="Mengen unbekannt",C50*((F50)/100),IF(E50="keine Einspeisung","0",IF(E50="Mengen bekannt",0)))</f>
        <v>0</v>
      </c>
      <c r="H50" s="62">
        <f>IF(E50="Mengen bekannt",G33*$I$16+I33*($I$17),0)</f>
        <v>0</v>
      </c>
      <c r="I50" s="63">
        <f>C50-G50-H50</f>
        <v>0</v>
      </c>
      <c r="K50" s="242">
        <v>2020</v>
      </c>
      <c r="L50" s="242" t="s">
        <v>41</v>
      </c>
      <c r="M50" s="242">
        <v>3</v>
      </c>
    </row>
    <row r="51" spans="1:13" ht="30" customHeight="1" thickBot="1" x14ac:dyDescent="0.45">
      <c r="A51" s="1"/>
      <c r="B51" s="6" t="s">
        <v>76</v>
      </c>
      <c r="C51" s="1"/>
      <c r="D51" s="1"/>
      <c r="E51" s="1"/>
      <c r="F51" s="1"/>
      <c r="G51" s="1"/>
      <c r="H51" s="1"/>
      <c r="I51" s="12"/>
      <c r="J51" s="187"/>
      <c r="K51" s="242">
        <v>2020</v>
      </c>
      <c r="L51" s="242" t="s">
        <v>42</v>
      </c>
      <c r="M51" s="242">
        <v>4</v>
      </c>
    </row>
    <row r="52" spans="1:13" ht="30" customHeight="1" thickBot="1" x14ac:dyDescent="0.45">
      <c r="A52" s="1"/>
      <c r="B52" s="201" t="s">
        <v>31</v>
      </c>
      <c r="C52" s="202"/>
      <c r="D52" s="202"/>
      <c r="E52" s="202"/>
      <c r="F52" s="203"/>
      <c r="G52" s="19" t="s">
        <v>32</v>
      </c>
      <c r="H52" s="19" t="s">
        <v>30</v>
      </c>
      <c r="I52" s="20" t="s">
        <v>50</v>
      </c>
      <c r="J52" s="188"/>
      <c r="K52" s="242">
        <v>2020</v>
      </c>
      <c r="L52" s="242" t="s">
        <v>43</v>
      </c>
      <c r="M52" s="242">
        <v>2</v>
      </c>
    </row>
    <row r="53" spans="1:13" ht="30" customHeight="1" x14ac:dyDescent="0.35">
      <c r="A53" s="1"/>
      <c r="B53" s="199" t="s">
        <v>28</v>
      </c>
      <c r="C53" s="200"/>
      <c r="D53" s="200"/>
      <c r="E53" s="200"/>
      <c r="F53" s="200"/>
      <c r="G53" s="64">
        <f>($F$31+$F$32+$F$33)*I14</f>
        <v>0</v>
      </c>
      <c r="H53" s="64">
        <f>IF(I6="nein",G53*IF(T11=T12,U15,IF(T11=T13,U15,U14)),0)</f>
        <v>0</v>
      </c>
      <c r="I53" s="65">
        <f>G53+H53</f>
        <v>0</v>
      </c>
      <c r="K53" s="242">
        <v>2020</v>
      </c>
      <c r="L53" s="242" t="s">
        <v>44</v>
      </c>
      <c r="M53" s="242">
        <v>2</v>
      </c>
    </row>
    <row r="54" spans="1:13" ht="30" customHeight="1" x14ac:dyDescent="0.35">
      <c r="A54" s="1"/>
      <c r="B54" s="151" t="s">
        <v>29</v>
      </c>
      <c r="C54" s="198"/>
      <c r="D54" s="198"/>
      <c r="E54" s="198"/>
      <c r="F54" s="198"/>
      <c r="G54" s="58">
        <f>($F$31+$F$32+$F$33)*I15</f>
        <v>0</v>
      </c>
      <c r="H54" s="58">
        <f>IF(I6="nein",G54*IF(T11=T12,U15,IF(T11=T13,U15,U14)),0)</f>
        <v>0</v>
      </c>
      <c r="I54" s="66">
        <f>G54+H54</f>
        <v>0</v>
      </c>
      <c r="K54" s="242">
        <v>2020</v>
      </c>
      <c r="L54" s="242" t="s">
        <v>45</v>
      </c>
      <c r="M54" s="242">
        <v>3</v>
      </c>
    </row>
    <row r="55" spans="1:13" ht="30" customHeight="1" thickBot="1" x14ac:dyDescent="0.4">
      <c r="A55" s="1"/>
      <c r="B55" s="236" t="s">
        <v>64</v>
      </c>
      <c r="C55" s="237"/>
      <c r="D55" s="237"/>
      <c r="E55" s="237"/>
      <c r="F55" s="237"/>
      <c r="G55" s="237"/>
      <c r="H55" s="237"/>
      <c r="I55" s="67">
        <f>I48+I49+I50</f>
        <v>0</v>
      </c>
      <c r="K55" s="242">
        <v>2020</v>
      </c>
      <c r="L55" s="242" t="s">
        <v>46</v>
      </c>
      <c r="M55" s="242">
        <v>3</v>
      </c>
    </row>
    <row r="56" spans="1:13" ht="30" customHeight="1" thickBot="1" x14ac:dyDescent="0.4">
      <c r="A56" s="1"/>
      <c r="B56" s="234" t="s">
        <v>125</v>
      </c>
      <c r="C56" s="235"/>
      <c r="D56" s="204" t="s">
        <v>51</v>
      </c>
      <c r="E56" s="204"/>
      <c r="F56" s="114"/>
      <c r="G56" s="68">
        <f>IF(AND(D12&gt;10,F56="nein"),(H31+H32+H33)*I18,0)</f>
        <v>0</v>
      </c>
      <c r="H56" s="69"/>
      <c r="I56" s="70">
        <f>G56</f>
        <v>0</v>
      </c>
      <c r="K56" s="242">
        <v>2020</v>
      </c>
      <c r="L56" s="242" t="s">
        <v>47</v>
      </c>
      <c r="M56" s="242">
        <v>3</v>
      </c>
    </row>
    <row r="57" spans="1:13" ht="30" customHeight="1" thickBot="1" x14ac:dyDescent="0.4">
      <c r="A57" s="1"/>
      <c r="B57" s="232" t="s">
        <v>126</v>
      </c>
      <c r="C57" s="233"/>
      <c r="D57" s="233"/>
      <c r="E57" s="233"/>
      <c r="F57" s="71"/>
      <c r="G57" s="71"/>
      <c r="H57" s="72"/>
      <c r="I57" s="73">
        <f>I53+I54+I55-I56</f>
        <v>0</v>
      </c>
      <c r="K57" s="242">
        <v>2021</v>
      </c>
      <c r="L57" s="242" t="s">
        <v>36</v>
      </c>
      <c r="M57" s="242">
        <v>0</v>
      </c>
    </row>
    <row r="58" spans="1:13" x14ac:dyDescent="0.35">
      <c r="A58" s="1"/>
      <c r="B58" s="1"/>
      <c r="C58" s="1"/>
      <c r="D58" s="1"/>
      <c r="E58" s="1"/>
      <c r="F58" s="1"/>
      <c r="G58" s="1"/>
      <c r="H58" s="1"/>
      <c r="I58" s="1"/>
      <c r="K58" s="242">
        <v>2021</v>
      </c>
      <c r="L58" s="242" t="s">
        <v>37</v>
      </c>
      <c r="M58" s="242">
        <v>1</v>
      </c>
    </row>
    <row r="59" spans="1:13" x14ac:dyDescent="0.35">
      <c r="A59" s="1"/>
      <c r="B59" s="1"/>
      <c r="C59" s="1"/>
      <c r="D59" s="1"/>
      <c r="E59" s="1"/>
      <c r="F59" s="1"/>
      <c r="G59" s="1"/>
      <c r="H59" s="1"/>
      <c r="I59" s="1"/>
      <c r="K59" s="242">
        <v>2021</v>
      </c>
      <c r="L59" s="242" t="s">
        <v>38</v>
      </c>
      <c r="M59" s="242">
        <v>6</v>
      </c>
    </row>
    <row r="60" spans="1:13" ht="26.1" customHeight="1" x14ac:dyDescent="0.35">
      <c r="A60" s="1"/>
      <c r="B60" s="1" t="s">
        <v>4</v>
      </c>
      <c r="C60" s="1"/>
      <c r="D60" s="1"/>
      <c r="E60" s="1"/>
      <c r="F60" s="1"/>
      <c r="G60" s="1"/>
      <c r="H60" s="1"/>
      <c r="I60" s="1"/>
      <c r="K60" s="242">
        <v>2021</v>
      </c>
      <c r="L60" s="242" t="s">
        <v>39</v>
      </c>
      <c r="M60" s="242">
        <v>3</v>
      </c>
    </row>
    <row r="61" spans="1:13" ht="26.1" customHeight="1" x14ac:dyDescent="0.35">
      <c r="A61" s="1"/>
      <c r="B61" s="1"/>
      <c r="C61" s="1"/>
      <c r="D61" s="1"/>
      <c r="E61" s="1"/>
      <c r="F61" s="1"/>
      <c r="G61" s="1"/>
      <c r="H61" s="1"/>
      <c r="I61" s="1"/>
      <c r="K61" s="242">
        <v>2021</v>
      </c>
      <c r="L61" s="242" t="s">
        <v>40</v>
      </c>
      <c r="M61" s="242">
        <v>7</v>
      </c>
    </row>
    <row r="62" spans="1:13" ht="30" customHeight="1" x14ac:dyDescent="0.35">
      <c r="A62" s="1"/>
      <c r="B62" s="1"/>
      <c r="C62" s="1"/>
      <c r="D62" s="47" t="s">
        <v>18</v>
      </c>
      <c r="E62" s="228"/>
      <c r="F62" s="228"/>
      <c r="G62" s="228"/>
      <c r="H62" s="1"/>
      <c r="I62" s="1"/>
      <c r="K62" s="242">
        <v>2021</v>
      </c>
      <c r="L62" s="242" t="s">
        <v>41</v>
      </c>
      <c r="M62" s="242">
        <v>2</v>
      </c>
    </row>
    <row r="63" spans="1:13" ht="30" customHeight="1" x14ac:dyDescent="0.35">
      <c r="A63" s="1"/>
      <c r="B63" s="1"/>
      <c r="C63" s="1"/>
      <c r="D63" s="48" t="s">
        <v>19</v>
      </c>
      <c r="E63" s="230"/>
      <c r="F63" s="230"/>
      <c r="G63" s="230"/>
      <c r="H63" s="1"/>
      <c r="I63" s="1"/>
      <c r="K63" s="242">
        <v>2021</v>
      </c>
      <c r="L63" s="242" t="s">
        <v>42</v>
      </c>
      <c r="M63" s="242">
        <v>3</v>
      </c>
    </row>
    <row r="64" spans="1:13" ht="30" customHeight="1" x14ac:dyDescent="0.35">
      <c r="A64" s="1"/>
      <c r="B64" s="1"/>
      <c r="C64" s="1"/>
      <c r="D64" s="47" t="s">
        <v>20</v>
      </c>
      <c r="E64" s="230"/>
      <c r="F64" s="230"/>
      <c r="G64" s="230"/>
      <c r="H64" s="1"/>
      <c r="I64" s="1"/>
      <c r="K64" s="242">
        <v>2021</v>
      </c>
      <c r="L64" s="242" t="s">
        <v>43</v>
      </c>
      <c r="M64" s="242">
        <v>1</v>
      </c>
    </row>
    <row r="65" spans="1:13" ht="30" customHeight="1" x14ac:dyDescent="0.35">
      <c r="A65" s="1"/>
      <c r="B65" s="1"/>
      <c r="C65" s="1"/>
      <c r="D65" s="3"/>
      <c r="E65" s="21"/>
      <c r="F65" s="21"/>
      <c r="G65" s="21"/>
      <c r="H65" s="1"/>
      <c r="I65" s="1"/>
      <c r="K65" s="242">
        <v>2021</v>
      </c>
      <c r="L65" s="242" t="s">
        <v>44</v>
      </c>
      <c r="M65" s="242">
        <v>0</v>
      </c>
    </row>
    <row r="66" spans="1:13" ht="30" customHeight="1" x14ac:dyDescent="0.35">
      <c r="A66" s="1"/>
      <c r="B66" s="1"/>
      <c r="C66" s="47" t="s">
        <v>22</v>
      </c>
      <c r="D66" s="228"/>
      <c r="E66" s="228"/>
      <c r="F66" s="228"/>
      <c r="G66" s="228"/>
      <c r="H66" s="1"/>
      <c r="I66" s="1"/>
      <c r="K66" s="242">
        <v>2021</v>
      </c>
      <c r="L66" s="242" t="s">
        <v>45</v>
      </c>
      <c r="M66" s="242">
        <v>1</v>
      </c>
    </row>
    <row r="67" spans="1:13" ht="37.5" customHeight="1" x14ac:dyDescent="0.4">
      <c r="A67" s="1"/>
      <c r="C67" s="47" t="s">
        <v>5</v>
      </c>
      <c r="D67" s="229"/>
      <c r="E67" s="229"/>
      <c r="F67" s="229"/>
      <c r="G67" s="229"/>
      <c r="H67" s="1"/>
      <c r="I67" s="1"/>
      <c r="K67" s="242">
        <v>2021</v>
      </c>
      <c r="L67" s="242" t="s">
        <v>46</v>
      </c>
      <c r="M67" s="242">
        <v>0</v>
      </c>
    </row>
    <row r="68" spans="1:13" x14ac:dyDescent="0.35">
      <c r="D68" s="227" t="s">
        <v>154</v>
      </c>
      <c r="E68" s="227"/>
      <c r="K68" s="242">
        <v>2021</v>
      </c>
      <c r="L68" s="242" t="s">
        <v>47</v>
      </c>
      <c r="M68" s="242">
        <v>1</v>
      </c>
    </row>
    <row r="69" spans="1:13" x14ac:dyDescent="0.35">
      <c r="K69" s="242">
        <v>2022</v>
      </c>
      <c r="L69" s="242" t="s">
        <v>36</v>
      </c>
      <c r="M69" s="242">
        <v>1</v>
      </c>
    </row>
    <row r="70" spans="1:13" x14ac:dyDescent="0.35">
      <c r="K70" s="242">
        <v>2022</v>
      </c>
      <c r="L70" s="242" t="s">
        <v>37</v>
      </c>
      <c r="M70" s="242">
        <v>1</v>
      </c>
    </row>
    <row r="71" spans="1:13" x14ac:dyDescent="0.35">
      <c r="K71" s="242">
        <v>2022</v>
      </c>
      <c r="L71" s="242" t="s">
        <v>38</v>
      </c>
      <c r="M71" s="242">
        <v>1</v>
      </c>
    </row>
    <row r="72" spans="1:13" x14ac:dyDescent="0.35">
      <c r="K72" s="242">
        <v>2022</v>
      </c>
      <c r="L72" s="242" t="s">
        <v>39</v>
      </c>
      <c r="M72" s="242">
        <v>2</v>
      </c>
    </row>
    <row r="73" spans="1:13" x14ac:dyDescent="0.35">
      <c r="K73" s="242">
        <v>2022</v>
      </c>
      <c r="L73" s="242" t="s">
        <v>40</v>
      </c>
      <c r="M73" s="242">
        <v>4</v>
      </c>
    </row>
    <row r="74" spans="1:13" x14ac:dyDescent="0.35">
      <c r="K74" s="242">
        <v>2022</v>
      </c>
      <c r="L74" s="242" t="s">
        <v>41</v>
      </c>
      <c r="M74" s="242">
        <v>1</v>
      </c>
    </row>
    <row r="75" spans="1:13" x14ac:dyDescent="0.35">
      <c r="K75" s="242">
        <v>2022</v>
      </c>
      <c r="L75" s="242" t="s">
        <v>42</v>
      </c>
      <c r="M75" s="242">
        <v>1</v>
      </c>
    </row>
    <row r="76" spans="1:13" x14ac:dyDescent="0.35">
      <c r="K76" s="242">
        <v>2022</v>
      </c>
      <c r="L76" s="242" t="s">
        <v>43</v>
      </c>
      <c r="M76" s="242">
        <v>0</v>
      </c>
    </row>
    <row r="77" spans="1:13" x14ac:dyDescent="0.35">
      <c r="K77" s="242">
        <v>2022</v>
      </c>
      <c r="L77" s="242" t="s">
        <v>44</v>
      </c>
      <c r="M77" s="242">
        <v>0</v>
      </c>
    </row>
    <row r="78" spans="1:13" x14ac:dyDescent="0.35">
      <c r="K78" s="242">
        <v>2022</v>
      </c>
      <c r="L78" s="242" t="s">
        <v>45</v>
      </c>
      <c r="M78" s="242">
        <v>0</v>
      </c>
    </row>
    <row r="79" spans="1:13" x14ac:dyDescent="0.35">
      <c r="K79" s="242">
        <v>2022</v>
      </c>
      <c r="L79" s="242" t="s">
        <v>46</v>
      </c>
      <c r="M79" s="242">
        <v>0</v>
      </c>
    </row>
    <row r="80" spans="1:13" x14ac:dyDescent="0.35">
      <c r="K80" s="242">
        <v>2022</v>
      </c>
      <c r="L80" s="242" t="s">
        <v>47</v>
      </c>
      <c r="M80" s="242">
        <v>2</v>
      </c>
    </row>
    <row r="81" spans="11:13" x14ac:dyDescent="0.35">
      <c r="K81" s="242">
        <v>2023</v>
      </c>
      <c r="L81" s="242" t="s">
        <v>36</v>
      </c>
      <c r="M81" s="242">
        <v>1</v>
      </c>
    </row>
    <row r="82" spans="11:13" x14ac:dyDescent="0.35">
      <c r="K82" s="242">
        <v>2023</v>
      </c>
      <c r="L82" s="242" t="s">
        <v>37</v>
      </c>
      <c r="M82" s="242">
        <v>0</v>
      </c>
    </row>
    <row r="83" spans="11:13" x14ac:dyDescent="0.35">
      <c r="K83" s="242">
        <v>2023</v>
      </c>
      <c r="L83" s="242" t="s">
        <v>38</v>
      </c>
      <c r="M83" s="242">
        <v>2</v>
      </c>
    </row>
    <row r="84" spans="11:13" x14ac:dyDescent="0.35">
      <c r="K84" s="242">
        <v>2023</v>
      </c>
      <c r="L84" s="242" t="s">
        <v>39</v>
      </c>
      <c r="M84" s="242">
        <v>3</v>
      </c>
    </row>
    <row r="85" spans="11:13" x14ac:dyDescent="0.35">
      <c r="K85" s="242">
        <v>2023</v>
      </c>
      <c r="L85" s="242" t="s">
        <v>40</v>
      </c>
      <c r="M85" s="242">
        <v>8</v>
      </c>
    </row>
    <row r="86" spans="11:13" x14ac:dyDescent="0.35">
      <c r="K86" s="242">
        <v>2023</v>
      </c>
      <c r="L86" s="242" t="s">
        <v>41</v>
      </c>
      <c r="M86" s="242">
        <v>5</v>
      </c>
    </row>
    <row r="87" spans="11:13" x14ac:dyDescent="0.35">
      <c r="K87" s="242">
        <v>2023</v>
      </c>
      <c r="L87" s="242" t="s">
        <v>42</v>
      </c>
      <c r="M87" s="242">
        <v>8</v>
      </c>
    </row>
    <row r="88" spans="11:13" x14ac:dyDescent="0.35">
      <c r="K88" s="242">
        <v>2023</v>
      </c>
      <c r="L88" s="242" t="s">
        <v>43</v>
      </c>
      <c r="M88" s="242">
        <v>2</v>
      </c>
    </row>
    <row r="89" spans="11:13" x14ac:dyDescent="0.35">
      <c r="K89" s="242">
        <v>2023</v>
      </c>
      <c r="L89" s="242" t="s">
        <v>44</v>
      </c>
      <c r="M89" s="242">
        <v>4</v>
      </c>
    </row>
  </sheetData>
  <sheetProtection sheet="1" selectLockedCells="1"/>
  <protectedRanges>
    <protectedRange password="CA51" sqref="F21:I26" name="Einspeiser"/>
  </protectedRanges>
  <mergeCells count="89">
    <mergeCell ref="D68:E68"/>
    <mergeCell ref="D66:G66"/>
    <mergeCell ref="D67:G67"/>
    <mergeCell ref="B4:D4"/>
    <mergeCell ref="B3:D3"/>
    <mergeCell ref="E64:G64"/>
    <mergeCell ref="E63:G63"/>
    <mergeCell ref="E62:G62"/>
    <mergeCell ref="F24:G24"/>
    <mergeCell ref="D44:E44"/>
    <mergeCell ref="F42:G42"/>
    <mergeCell ref="F41:G41"/>
    <mergeCell ref="F46:F47"/>
    <mergeCell ref="B57:E57"/>
    <mergeCell ref="B56:C56"/>
    <mergeCell ref="B55:H55"/>
    <mergeCell ref="B2:D2"/>
    <mergeCell ref="B1:D1"/>
    <mergeCell ref="D22:E22"/>
    <mergeCell ref="D21:E21"/>
    <mergeCell ref="B15:H15"/>
    <mergeCell ref="H20:I20"/>
    <mergeCell ref="H21:I21"/>
    <mergeCell ref="H22:I22"/>
    <mergeCell ref="B16:H16"/>
    <mergeCell ref="E10:I10"/>
    <mergeCell ref="B54:F54"/>
    <mergeCell ref="B53:F53"/>
    <mergeCell ref="B52:F52"/>
    <mergeCell ref="D56:E56"/>
    <mergeCell ref="D36:E36"/>
    <mergeCell ref="D46:D47"/>
    <mergeCell ref="F38:G38"/>
    <mergeCell ref="F37:G37"/>
    <mergeCell ref="E46:E47"/>
    <mergeCell ref="D41:E41"/>
    <mergeCell ref="D42:E42"/>
    <mergeCell ref="D43:E43"/>
    <mergeCell ref="B39:C39"/>
    <mergeCell ref="B38:C38"/>
    <mergeCell ref="B46:B47"/>
    <mergeCell ref="B44:C44"/>
    <mergeCell ref="H26:I26"/>
    <mergeCell ref="H38:I38"/>
    <mergeCell ref="H29:I29"/>
    <mergeCell ref="H37:I37"/>
    <mergeCell ref="J51:J52"/>
    <mergeCell ref="H39:I39"/>
    <mergeCell ref="H41:I41"/>
    <mergeCell ref="I46:I47"/>
    <mergeCell ref="H36:I36"/>
    <mergeCell ref="H43:I43"/>
    <mergeCell ref="H44:I44"/>
    <mergeCell ref="G46:H46"/>
    <mergeCell ref="H42:I42"/>
    <mergeCell ref="F36:G36"/>
    <mergeCell ref="F39:G39"/>
    <mergeCell ref="C46:C47"/>
    <mergeCell ref="B23:C23"/>
    <mergeCell ref="B24:C24"/>
    <mergeCell ref="B18:H18"/>
    <mergeCell ref="D37:E37"/>
    <mergeCell ref="D38:E38"/>
    <mergeCell ref="D39:E39"/>
    <mergeCell ref="B25:C25"/>
    <mergeCell ref="B37:C37"/>
    <mergeCell ref="B36:C36"/>
    <mergeCell ref="F26:G26"/>
    <mergeCell ref="F29:G29"/>
    <mergeCell ref="F22:G22"/>
    <mergeCell ref="F21:G21"/>
    <mergeCell ref="H23:I23"/>
    <mergeCell ref="B41:C41"/>
    <mergeCell ref="B43:C43"/>
    <mergeCell ref="B42:C42"/>
    <mergeCell ref="F44:G44"/>
    <mergeCell ref="F43:G43"/>
    <mergeCell ref="B17:H17"/>
    <mergeCell ref="H24:I24"/>
    <mergeCell ref="F20:G20"/>
    <mergeCell ref="D29:E29"/>
    <mergeCell ref="F23:G23"/>
    <mergeCell ref="F25:G25"/>
    <mergeCell ref="B29:C30"/>
    <mergeCell ref="B33:C33"/>
    <mergeCell ref="B32:C32"/>
    <mergeCell ref="B31:C31"/>
    <mergeCell ref="B26:C26"/>
    <mergeCell ref="H25:I25"/>
  </mergeCells>
  <phoneticPr fontId="3" type="noConversion"/>
  <dataValidations count="5">
    <dataValidation type="list" allowBlank="1" showInputMessage="1" showErrorMessage="1" errorTitle="falsche Auswahl" error="Bitte verwenden Sie die vorgegebenen Auswahlmöglichkeiten." sqref="H12" xr:uid="{00000000-0002-0000-0000-000000000000}">
      <formula1>"JAN-MRZ,APR-JUN,JUL-SEP,OKT-DEZ"</formula1>
    </dataValidation>
    <dataValidation type="list" allowBlank="1" showInputMessage="1" showErrorMessage="1" sqref="E48:E50" xr:uid="{00000000-0002-0000-0000-000001000000}">
      <formula1>"keine Einspeisung,Mengen bekannt, Mengen unbekannt"</formula1>
    </dataValidation>
    <dataValidation type="list" allowBlank="1" showInputMessage="1" showErrorMessage="1" prompt="ja;nein" sqref="F56 I6" xr:uid="{00000000-0002-0000-0000-000002000000}">
      <formula1>"ja,nein"</formula1>
    </dataValidation>
    <dataValidation type="list" allowBlank="1" showInputMessage="1" showErrorMessage="1" errorTitle="falsche Auswahl" error="Bitte verwenden Sie die vorgegebenen Auswahlmöglichkeiten." sqref="I12" xr:uid="{00000000-0002-0000-0000-000003000000}">
      <formula1>"2019,2020,2021,2022,2023"</formula1>
    </dataValidation>
    <dataValidation type="list" allowBlank="1" showInputMessage="1" showErrorMessage="1" sqref="H14" xr:uid="{00000000-0002-0000-0000-000004000000}">
      <formula1>"NS,MS"</formula1>
    </dataValidation>
  </dataValidations>
  <hyperlinks>
    <hyperlink ref="N31" r:id="rId1" xr:uid="{00000000-0004-0000-0000-000000000000}"/>
    <hyperlink ref="N1" r:id="rId2" xr:uid="{00000000-0004-0000-0000-000001000000}"/>
  </hyperlinks>
  <pageMargins left="0.7" right="0.7" top="0.75" bottom="0.75" header="0.3" footer="0.3"/>
  <pageSetup paperSize="9" scale="52" fitToHeight="0" orientation="portrait" cellComments="asDisplayed" r:id="rId3"/>
  <headerFooter differentFirst="1" alignWithMargins="0">
    <oddFooter>&amp;C&amp;11Seite &amp;P von 2</oddFooter>
    <firstFooter>&amp;CSeite &amp;P von 2</firstFooter>
  </headerFooter>
  <rowBreaks count="1" manualBreakCount="1">
    <brk id="34" max="6" man="1"/>
  </rowBreaks>
  <colBreaks count="1" manualBreakCount="1">
    <brk id="9" max="1048575" man="1"/>
  </colBreaks>
  <ignoredErrors>
    <ignoredError sqref="D24:E26 D2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G76"/>
  <sheetViews>
    <sheetView showGridLines="0" view="pageLayout" topLeftCell="A16" zoomScaleNormal="100" zoomScaleSheetLayoutView="110" workbookViewId="0">
      <selection activeCell="E8" sqref="E8"/>
    </sheetView>
  </sheetViews>
  <sheetFormatPr baseColWidth="10" defaultRowHeight="12.75" x14ac:dyDescent="0.35"/>
  <cols>
    <col min="1" max="1" width="4.86328125" customWidth="1"/>
    <col min="2" max="2" width="25.1328125" customWidth="1"/>
    <col min="3" max="3" width="37.265625" customWidth="1"/>
  </cols>
  <sheetData>
    <row r="1" spans="1:7" ht="15" x14ac:dyDescent="0.35">
      <c r="A1" s="26" t="s">
        <v>141</v>
      </c>
    </row>
    <row r="2" spans="1:7" ht="45" customHeight="1" x14ac:dyDescent="0.35">
      <c r="A2" s="27"/>
    </row>
    <row r="3" spans="1:7" s="34" customFormat="1" ht="67.5" customHeight="1" x14ac:dyDescent="0.35">
      <c r="A3" s="238" t="s">
        <v>143</v>
      </c>
      <c r="B3" s="238"/>
      <c r="C3" s="238"/>
      <c r="D3" s="238"/>
      <c r="E3" s="238"/>
      <c r="F3" s="238"/>
      <c r="G3" s="238"/>
    </row>
    <row r="4" spans="1:7" x14ac:dyDescent="0.35">
      <c r="A4" s="29"/>
    </row>
    <row r="5" spans="1:7" s="40" customFormat="1" ht="15.75" customHeight="1" x14ac:dyDescent="0.35">
      <c r="A5" s="241" t="s">
        <v>131</v>
      </c>
      <c r="B5" s="241"/>
      <c r="C5" s="241"/>
      <c r="D5" s="241"/>
      <c r="E5" s="241"/>
      <c r="F5" s="241"/>
      <c r="G5" s="241"/>
    </row>
    <row r="6" spans="1:7" x14ac:dyDescent="0.35">
      <c r="A6" s="30"/>
    </row>
    <row r="7" spans="1:7" ht="13.15" x14ac:dyDescent="0.35">
      <c r="A7" s="31" t="s">
        <v>80</v>
      </c>
    </row>
    <row r="8" spans="1:7" x14ac:dyDescent="0.35">
      <c r="A8" s="28" t="s">
        <v>81</v>
      </c>
    </row>
    <row r="9" spans="1:7" ht="13.15" x14ac:dyDescent="0.35">
      <c r="A9" s="32" t="s">
        <v>82</v>
      </c>
    </row>
    <row r="10" spans="1:7" ht="13.15" x14ac:dyDescent="0.35">
      <c r="A10" s="32" t="s">
        <v>83</v>
      </c>
    </row>
    <row r="11" spans="1:7" ht="13.15" x14ac:dyDescent="0.35">
      <c r="A11" s="32" t="s">
        <v>84</v>
      </c>
    </row>
    <row r="12" spans="1:7" ht="13.15" x14ac:dyDescent="0.35">
      <c r="A12" s="32" t="s">
        <v>85</v>
      </c>
    </row>
    <row r="13" spans="1:7" ht="13.15" x14ac:dyDescent="0.35">
      <c r="A13" s="32" t="s">
        <v>86</v>
      </c>
    </row>
    <row r="14" spans="1:7" ht="13.15" x14ac:dyDescent="0.35">
      <c r="A14" s="32" t="s">
        <v>87</v>
      </c>
    </row>
    <row r="15" spans="1:7" x14ac:dyDescent="0.35">
      <c r="A15" s="29"/>
    </row>
    <row r="16" spans="1:7" ht="13.15" x14ac:dyDescent="0.35">
      <c r="A16" s="31" t="s">
        <v>88</v>
      </c>
    </row>
    <row r="17" spans="1:7" x14ac:dyDescent="0.35">
      <c r="A17" s="28" t="s">
        <v>89</v>
      </c>
    </row>
    <row r="18" spans="1:7" ht="28.5" customHeight="1" x14ac:dyDescent="0.35">
      <c r="A18" s="39" t="s">
        <v>111</v>
      </c>
      <c r="B18" s="239" t="s">
        <v>142</v>
      </c>
      <c r="C18" s="239"/>
      <c r="D18" s="239"/>
      <c r="E18" s="239"/>
      <c r="F18" s="239"/>
      <c r="G18" s="239"/>
    </row>
    <row r="19" spans="1:7" x14ac:dyDescent="0.35">
      <c r="A19" s="29"/>
    </row>
    <row r="20" spans="1:7" ht="13.15" x14ac:dyDescent="0.35">
      <c r="A20" s="31" t="s">
        <v>90</v>
      </c>
    </row>
    <row r="21" spans="1:7" x14ac:dyDescent="0.35">
      <c r="A21" s="28" t="s">
        <v>91</v>
      </c>
    </row>
    <row r="22" spans="1:7" ht="9.75" customHeight="1" x14ac:dyDescent="0.35">
      <c r="A22" s="28"/>
    </row>
    <row r="23" spans="1:7" ht="29.25" customHeight="1" x14ac:dyDescent="0.35">
      <c r="A23" s="238" t="s">
        <v>132</v>
      </c>
      <c r="B23" s="238"/>
      <c r="C23" s="238"/>
      <c r="D23" s="238"/>
      <c r="E23" s="238"/>
      <c r="F23" s="238"/>
      <c r="G23" s="238"/>
    </row>
    <row r="24" spans="1:7" ht="9.75" customHeight="1" x14ac:dyDescent="0.35">
      <c r="A24" s="28" t="s">
        <v>92</v>
      </c>
    </row>
    <row r="25" spans="1:7" x14ac:dyDescent="0.35">
      <c r="A25" s="33" t="s">
        <v>93</v>
      </c>
    </row>
    <row r="26" spans="1:7" s="34" customFormat="1" ht="27" customHeight="1" x14ac:dyDescent="0.35">
      <c r="A26" s="238" t="s">
        <v>114</v>
      </c>
      <c r="B26" s="238"/>
      <c r="C26" s="238"/>
      <c r="D26" s="238"/>
      <c r="E26" s="238"/>
      <c r="F26" s="238"/>
      <c r="G26" s="238"/>
    </row>
    <row r="27" spans="1:7" ht="11.25" customHeight="1" x14ac:dyDescent="0.35">
      <c r="A27" s="41" t="s">
        <v>139</v>
      </c>
    </row>
    <row r="28" spans="1:7" ht="11.25" customHeight="1" x14ac:dyDescent="0.35">
      <c r="A28" s="36"/>
    </row>
    <row r="29" spans="1:7" x14ac:dyDescent="0.35">
      <c r="A29" s="33" t="s">
        <v>94</v>
      </c>
    </row>
    <row r="30" spans="1:7" x14ac:dyDescent="0.35">
      <c r="A30" s="28" t="s">
        <v>95</v>
      </c>
    </row>
    <row r="31" spans="1:7" x14ac:dyDescent="0.35">
      <c r="A31" s="29"/>
    </row>
    <row r="32" spans="1:7" ht="13.15" x14ac:dyDescent="0.35">
      <c r="A32" s="31" t="s">
        <v>96</v>
      </c>
    </row>
    <row r="33" spans="1:7" ht="45.75" customHeight="1" x14ac:dyDescent="0.35">
      <c r="A33" s="238" t="s">
        <v>129</v>
      </c>
      <c r="B33" s="238"/>
      <c r="C33" s="238"/>
      <c r="D33" s="238"/>
      <c r="E33" s="238"/>
      <c r="F33" s="238"/>
      <c r="G33" s="238"/>
    </row>
    <row r="34" spans="1:7" ht="12.75" customHeight="1" x14ac:dyDescent="0.35">
      <c r="A34" s="35"/>
      <c r="B34" s="35"/>
      <c r="C34" s="35"/>
      <c r="D34" s="35"/>
      <c r="E34" s="35"/>
      <c r="F34" s="35"/>
      <c r="G34" s="35"/>
    </row>
    <row r="35" spans="1:7" x14ac:dyDescent="0.35">
      <c r="A35" s="33" t="s">
        <v>93</v>
      </c>
    </row>
    <row r="36" spans="1:7" x14ac:dyDescent="0.35">
      <c r="A36" s="28" t="s">
        <v>97</v>
      </c>
    </row>
    <row r="37" spans="1:7" ht="13.15" x14ac:dyDescent="0.35">
      <c r="A37" s="32" t="s">
        <v>98</v>
      </c>
    </row>
    <row r="38" spans="1:7" ht="13.15" x14ac:dyDescent="0.35">
      <c r="A38" s="32" t="s">
        <v>99</v>
      </c>
    </row>
    <row r="39" spans="1:7" ht="26.25" customHeight="1" x14ac:dyDescent="0.35">
      <c r="A39" s="238" t="s">
        <v>100</v>
      </c>
      <c r="B39" s="238"/>
      <c r="C39" s="238"/>
      <c r="D39" s="238"/>
      <c r="E39" s="238"/>
      <c r="F39" s="238"/>
      <c r="G39" s="238"/>
    </row>
    <row r="40" spans="1:7" x14ac:dyDescent="0.35">
      <c r="A40" s="29"/>
    </row>
    <row r="41" spans="1:7" x14ac:dyDescent="0.35">
      <c r="A41" s="33" t="s">
        <v>94</v>
      </c>
    </row>
    <row r="42" spans="1:7" x14ac:dyDescent="0.35">
      <c r="A42" s="28" t="s">
        <v>101</v>
      </c>
    </row>
    <row r="43" spans="1:7" ht="14.25" x14ac:dyDescent="0.35">
      <c r="A43" s="39" t="s">
        <v>111</v>
      </c>
      <c r="B43" s="28" t="s">
        <v>112</v>
      </c>
    </row>
    <row r="44" spans="1:7" x14ac:dyDescent="0.35">
      <c r="B44" s="37" t="s">
        <v>102</v>
      </c>
      <c r="C44" s="38" t="s">
        <v>103</v>
      </c>
    </row>
    <row r="45" spans="1:7" ht="14.25" x14ac:dyDescent="0.35">
      <c r="A45" s="39" t="s">
        <v>111</v>
      </c>
      <c r="B45" s="28" t="s">
        <v>113</v>
      </c>
    </row>
    <row r="46" spans="1:7" x14ac:dyDescent="0.35">
      <c r="B46" s="37" t="s">
        <v>102</v>
      </c>
      <c r="C46" s="38" t="s">
        <v>103</v>
      </c>
    </row>
    <row r="47" spans="1:7" x14ac:dyDescent="0.35">
      <c r="A47" s="28" t="s">
        <v>104</v>
      </c>
    </row>
    <row r="48" spans="1:7" ht="9.75" customHeight="1" x14ac:dyDescent="0.35">
      <c r="A48" s="28"/>
    </row>
    <row r="49" spans="1:7" ht="13.15" x14ac:dyDescent="0.35">
      <c r="A49" s="31" t="s">
        <v>105</v>
      </c>
    </row>
    <row r="50" spans="1:7" ht="9.75" customHeight="1" x14ac:dyDescent="0.35">
      <c r="A50" s="27"/>
    </row>
    <row r="51" spans="1:7" x14ac:dyDescent="0.35">
      <c r="A51" s="28" t="s">
        <v>106</v>
      </c>
    </row>
    <row r="52" spans="1:7" x14ac:dyDescent="0.35">
      <c r="A52" s="28"/>
    </row>
    <row r="53" spans="1:7" ht="13.15" x14ac:dyDescent="0.35">
      <c r="A53" s="31" t="s">
        <v>107</v>
      </c>
    </row>
    <row r="54" spans="1:7" ht="8.25" customHeight="1" x14ac:dyDescent="0.35">
      <c r="A54" s="29"/>
    </row>
    <row r="55" spans="1:7" ht="86.25" customHeight="1" x14ac:dyDescent="0.35">
      <c r="A55" s="238" t="s">
        <v>136</v>
      </c>
      <c r="B55" s="238"/>
      <c r="C55" s="238"/>
      <c r="D55" s="238"/>
      <c r="E55" s="238"/>
      <c r="F55" s="238"/>
      <c r="G55" s="238"/>
    </row>
    <row r="56" spans="1:7" ht="21.75" customHeight="1" x14ac:dyDescent="0.35">
      <c r="A56" s="238" t="s">
        <v>130</v>
      </c>
      <c r="B56" s="238"/>
      <c r="C56" s="238"/>
      <c r="D56" s="238"/>
      <c r="E56" s="238"/>
      <c r="F56" s="238"/>
      <c r="G56" s="238"/>
    </row>
    <row r="57" spans="1:7" x14ac:dyDescent="0.35">
      <c r="A57" s="28"/>
    </row>
    <row r="58" spans="1:7" ht="13.15" x14ac:dyDescent="0.35">
      <c r="A58" s="31" t="s">
        <v>115</v>
      </c>
    </row>
    <row r="59" spans="1:7" ht="11.25" customHeight="1" x14ac:dyDescent="0.35">
      <c r="A59" s="36" t="s">
        <v>139</v>
      </c>
    </row>
    <row r="60" spans="1:7" x14ac:dyDescent="0.35">
      <c r="A60" s="29"/>
    </row>
    <row r="61" spans="1:7" x14ac:dyDescent="0.35">
      <c r="A61" s="28" t="s">
        <v>108</v>
      </c>
    </row>
    <row r="62" spans="1:7" x14ac:dyDescent="0.35">
      <c r="A62" s="238" t="s">
        <v>124</v>
      </c>
      <c r="B62" s="238"/>
      <c r="C62" s="238"/>
      <c r="D62" s="238"/>
      <c r="E62" s="238"/>
      <c r="F62" s="238"/>
      <c r="G62" s="238"/>
    </row>
    <row r="63" spans="1:7" ht="21" customHeight="1" x14ac:dyDescent="0.35">
      <c r="A63" s="238"/>
      <c r="B63" s="238"/>
      <c r="C63" s="238"/>
      <c r="D63" s="238"/>
      <c r="E63" s="238"/>
      <c r="F63" s="238"/>
      <c r="G63" s="238"/>
    </row>
    <row r="64" spans="1:7" ht="26.25" customHeight="1" x14ac:dyDescent="0.35">
      <c r="A64" s="39" t="s">
        <v>111</v>
      </c>
      <c r="B64" s="238" t="s">
        <v>133</v>
      </c>
      <c r="C64" s="238"/>
      <c r="D64" s="238"/>
      <c r="E64" s="238"/>
      <c r="F64" s="238"/>
      <c r="G64" s="238"/>
    </row>
    <row r="65" spans="1:7" ht="24.75" customHeight="1" x14ac:dyDescent="0.35">
      <c r="A65" s="39" t="s">
        <v>111</v>
      </c>
      <c r="B65" s="238" t="s">
        <v>134</v>
      </c>
      <c r="C65" s="238"/>
      <c r="D65" s="238"/>
      <c r="E65" s="238"/>
      <c r="F65" s="238"/>
      <c r="G65" s="238"/>
    </row>
    <row r="66" spans="1:7" ht="27.75" customHeight="1" x14ac:dyDescent="0.35">
      <c r="A66" s="39" t="s">
        <v>111</v>
      </c>
      <c r="B66" s="238" t="s">
        <v>135</v>
      </c>
      <c r="C66" s="239"/>
      <c r="D66" s="239"/>
      <c r="E66" s="239"/>
      <c r="F66" s="239"/>
      <c r="G66" s="239"/>
    </row>
    <row r="67" spans="1:7" x14ac:dyDescent="0.35">
      <c r="A67" s="29"/>
    </row>
    <row r="68" spans="1:7" ht="13.15" x14ac:dyDescent="0.35">
      <c r="A68" s="31" t="s">
        <v>109</v>
      </c>
    </row>
    <row r="69" spans="1:7" x14ac:dyDescent="0.35">
      <c r="A69" s="29"/>
    </row>
    <row r="70" spans="1:7" x14ac:dyDescent="0.35">
      <c r="A70" s="28" t="s">
        <v>137</v>
      </c>
    </row>
    <row r="71" spans="1:7" x14ac:dyDescent="0.35">
      <c r="A71" s="28"/>
    </row>
    <row r="72" spans="1:7" ht="24" customHeight="1" x14ac:dyDescent="0.35">
      <c r="A72" s="238" t="s">
        <v>140</v>
      </c>
      <c r="B72" s="238"/>
      <c r="C72" s="238"/>
      <c r="D72" s="238"/>
      <c r="E72" s="238"/>
      <c r="F72" s="238"/>
      <c r="G72" s="238"/>
    </row>
    <row r="73" spans="1:7" s="240" customFormat="1" ht="12" customHeight="1" x14ac:dyDescent="0.35">
      <c r="A73" s="240" t="s">
        <v>138</v>
      </c>
    </row>
    <row r="74" spans="1:7" x14ac:dyDescent="0.35">
      <c r="A74" s="36"/>
    </row>
    <row r="75" spans="1:7" ht="13.15" x14ac:dyDescent="0.35">
      <c r="A75" s="31" t="s">
        <v>110</v>
      </c>
    </row>
    <row r="76" spans="1:7" ht="28.5" customHeight="1" x14ac:dyDescent="0.35">
      <c r="A76" s="238" t="s">
        <v>128</v>
      </c>
      <c r="B76" s="238"/>
      <c r="C76" s="238"/>
      <c r="D76" s="238"/>
      <c r="E76" s="238"/>
      <c r="F76" s="238"/>
      <c r="G76" s="238"/>
    </row>
  </sheetData>
  <mergeCells count="16">
    <mergeCell ref="A55:G55"/>
    <mergeCell ref="A73:XFD73"/>
    <mergeCell ref="A3:G3"/>
    <mergeCell ref="A26:G26"/>
    <mergeCell ref="A39:G39"/>
    <mergeCell ref="B18:G18"/>
    <mergeCell ref="A33:G33"/>
    <mergeCell ref="A23:G23"/>
    <mergeCell ref="A5:G5"/>
    <mergeCell ref="A76:G76"/>
    <mergeCell ref="A56:G56"/>
    <mergeCell ref="A62:G63"/>
    <mergeCell ref="B64:G64"/>
    <mergeCell ref="B65:G65"/>
    <mergeCell ref="B66:G66"/>
    <mergeCell ref="A72:G72"/>
  </mergeCells>
  <hyperlinks>
    <hyperlink ref="A73" r:id="rId1" display="http://www.wemag-netz.de/einspeiser/verguetung_abrechnung/kwkg/" xr:uid="{00000000-0004-0000-0100-000000000000}"/>
    <hyperlink ref="A27" r:id="rId2" display="http://www.wemag-netz.de/einspeiser/verguetung_abrechnung/kwkg/" xr:uid="{00000000-0004-0000-0100-000001000000}"/>
  </hyperlinks>
  <pageMargins left="0.7" right="0.7" top="0.78740157499999996" bottom="0.78740157499999996" header="0.3" footer="0.3"/>
  <pageSetup paperSize="9" scale="77" orientation="portrait" r:id="rId3"/>
  <headerFooter>
    <oddFooter>&amp;RWEMAG Netz GmbH
Stand Juni 2018</oddFooter>
  </headerFooter>
  <rowBreaks count="1" manualBreakCount="1">
    <brk id="52" max="6" man="1"/>
  </rowBreaks>
  <colBreaks count="1" manualBreakCount="1">
    <brk id="7" max="70" man="1"/>
  </colBreaks>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Rechnungsformular IBN&gt;2016</vt:lpstr>
      <vt:lpstr>Ausfüllhilfe</vt:lpstr>
      <vt:lpstr>Ausfüllhilfe!Druckbereich</vt:lpstr>
      <vt:lpstr>'Rechnungsformular IBN&gt;2016'!Druckbereich</vt:lpstr>
    </vt:vector>
  </TitlesOfParts>
  <Company>WEMAG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Geetz</dc:creator>
  <cp:lastModifiedBy>Freigang, Katharina (WNG-NKK)</cp:lastModifiedBy>
  <cp:lastPrinted>2020-10-15T10:09:09Z</cp:lastPrinted>
  <dcterms:created xsi:type="dcterms:W3CDTF">2000-12-04T15:58:41Z</dcterms:created>
  <dcterms:modified xsi:type="dcterms:W3CDTF">2023-10-13T07:34:30Z</dcterms:modified>
</cp:coreProperties>
</file>